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Предварителна за 2015 с ед цена" sheetId="1" r:id="rId1"/>
    <sheet name="2015 za ЮРИСТ" sheetId="2" r:id="rId2"/>
    <sheet name="Sheet1" sheetId="3" r:id="rId3"/>
  </sheets>
  <definedNames/>
  <calcPr fullCalcOnLoad="1"/>
</workbook>
</file>

<file path=xl/sharedStrings.xml><?xml version="1.0" encoding="utf-8"?>
<sst xmlns="http://schemas.openxmlformats.org/spreadsheetml/2006/main" count="1606" uniqueCount="384">
  <si>
    <t>в пакет по 1 кг</t>
  </si>
  <si>
    <r>
      <t>Сол йодиран</t>
    </r>
    <r>
      <rPr>
        <sz val="9"/>
        <rFont val="Arial"/>
        <family val="2"/>
      </rPr>
      <t>а - цвят бял, вкус - чисто солен; мирис не се допуска; механични примеси не се допускат</t>
    </r>
  </si>
  <si>
    <t>в полиетиленови пликове по БДС</t>
  </si>
  <si>
    <r>
      <t>Сол шарена</t>
    </r>
    <r>
      <rPr>
        <sz val="9"/>
        <rFont val="Arial"/>
        <family val="2"/>
      </rPr>
      <t xml:space="preserve"> - цвят бял, вкус - чисто солен; мирис не се допуска; механични примеси не се допускат</t>
    </r>
  </si>
  <si>
    <r>
      <t>Червен пипер</t>
    </r>
    <r>
      <rPr>
        <sz val="9"/>
        <rFont val="Arial"/>
        <family val="2"/>
      </rPr>
      <t xml:space="preserve"> - външен вид - хомогенен прахообразен продукт; вкус - специфичен за смлян пипер, без лютивина- в пакетчета от 0.080кг</t>
    </r>
  </si>
  <si>
    <t>бр./0.080 кг</t>
  </si>
  <si>
    <t>пликове, екструдирани с полиетилен по БДС</t>
  </si>
  <si>
    <r>
      <t>Чубрица</t>
    </r>
    <r>
      <rPr>
        <sz val="9"/>
        <rFont val="Arial"/>
        <family val="2"/>
      </rPr>
      <t>/суха/- добре изсушена без чужди примеси, мирис и привкус</t>
    </r>
  </si>
  <si>
    <t>бр./0.010кг</t>
  </si>
  <si>
    <t>фолирани пликчета от 0.020 кг</t>
  </si>
  <si>
    <t>Универсална подправка</t>
  </si>
  <si>
    <t>бр./опак</t>
  </si>
  <si>
    <t>фолирани пликчета по БДС по 0.100 кг</t>
  </si>
  <si>
    <t>Пикантина</t>
  </si>
  <si>
    <t xml:space="preserve">Бакпулвер </t>
  </si>
  <si>
    <t>бр-0.010кг</t>
  </si>
  <si>
    <t>фолирани пликчета</t>
  </si>
  <si>
    <t>бр.-0.010 кг</t>
  </si>
  <si>
    <t>бр./0.002 кг</t>
  </si>
  <si>
    <t>пликчета от пергаминова хартия по 0.002кг за бройка</t>
  </si>
  <si>
    <r>
      <t>Какао на гранули</t>
    </r>
    <r>
      <rPr>
        <sz val="9"/>
        <rFont val="Arial"/>
        <family val="2"/>
      </rPr>
      <t xml:space="preserve"> - цвят светлокафяв с червеникав оттенък; вкус - слабо нагарчащ, характерен за какаото</t>
    </r>
  </si>
  <si>
    <t>пликчета от литографиран станиол-дубле, затворени термично, пликчета от пергаминова хартия</t>
  </si>
  <si>
    <r>
      <t>Чай-билков</t>
    </r>
    <r>
      <rPr>
        <sz val="9"/>
        <rFont val="Arial"/>
        <family val="2"/>
      </rPr>
      <t xml:space="preserve"> - външен вид - ситно нарязан, цвят - специфичен, без страничен цвят, мирис - без страничен мирис</t>
    </r>
  </si>
  <si>
    <t>бр. - 0.100 кг</t>
  </si>
  <si>
    <t>пликчета от литографиран станиол дубле, затворени термично, пликчета от пергаминова хартия</t>
  </si>
  <si>
    <t>Сода бикарбонат</t>
  </si>
  <si>
    <t>бр.-0.100 кг</t>
  </si>
  <si>
    <r>
      <t>Черен пипер</t>
    </r>
    <r>
      <rPr>
        <sz val="9"/>
        <rFont val="Arial"/>
        <family val="2"/>
      </rPr>
      <t xml:space="preserve"> - млян  и пресят; цвят - кафяво до черен, вкус - парливо лютив</t>
    </r>
  </si>
  <si>
    <t>бр. - 0.010 кг.</t>
  </si>
  <si>
    <t>фолирани пликчета торбичка по БДС</t>
  </si>
  <si>
    <r>
      <t>Черен пипер</t>
    </r>
    <r>
      <rPr>
        <sz val="9"/>
        <rFont val="Arial"/>
        <family val="2"/>
      </rPr>
      <t xml:space="preserve"> -на зърна; цвят - кафяво до черен, вкус - парливо лютив</t>
    </r>
  </si>
  <si>
    <t>Общо за група пета: Сбор на единичните цени от колона № 8</t>
  </si>
  <si>
    <t>Общо за група пета: Обща стойност на група пета - сбор на стойността от колона № 9</t>
  </si>
  <si>
    <t>ПЛОДОВЕ- ПРЕСНИ</t>
  </si>
  <si>
    <t>в насипно състояние, в пластмасови касетки по БДС, в мрежести потребителски опаковки</t>
  </si>
  <si>
    <t>в мрежести потребителски опаковки по БДС</t>
  </si>
  <si>
    <r>
      <t>Лимони</t>
    </r>
    <r>
      <rPr>
        <sz val="9"/>
        <rFont val="Arial"/>
        <family val="2"/>
      </rPr>
      <t xml:space="preserve"> - форма типична за лимон, кора без деформации и загнило, аромат специфичен за лимон</t>
    </r>
  </si>
  <si>
    <t>в мрежгести потребителски опаковки по БДС или в пластмасови касетки</t>
  </si>
  <si>
    <r>
      <t xml:space="preserve">Банани </t>
    </r>
    <r>
      <rPr>
        <sz val="9"/>
        <rFont val="Arial"/>
        <family val="2"/>
      </rPr>
      <t xml:space="preserve">- плодове - свежи, цели, здрави, чисти, нормално развити, без загнили части, с типична форма и оцветяване, да са напълно узрели </t>
    </r>
    <r>
      <rPr>
        <b/>
        <sz val="9"/>
        <rFont val="Arial"/>
        <family val="2"/>
      </rPr>
      <t>период 01 септември - до 31 май</t>
    </r>
  </si>
  <si>
    <t>неопаковани</t>
  </si>
  <si>
    <r>
      <t>Праскови пресни</t>
    </r>
    <r>
      <rPr>
        <sz val="9"/>
        <rFont val="Arial"/>
        <family val="2"/>
      </rPr>
      <t xml:space="preserve"> / летен сезон / - плодове, цели, пресни, здрави, чисти, напълно развити, с характерна за сорта форма и оцветяване, повреди мехфанични и от болести не се допускат. Размер на плода по най-големия диаметър: </t>
    </r>
    <r>
      <rPr>
        <b/>
        <sz val="9"/>
        <rFont val="Arial"/>
        <family val="2"/>
      </rPr>
      <t>мъхести</t>
    </r>
    <r>
      <rPr>
        <sz val="9"/>
        <rFont val="Arial"/>
        <family val="2"/>
      </rPr>
      <t xml:space="preserve"> - 55 до 65,  Загнили плодове не се допускат</t>
    </r>
  </si>
  <si>
    <t>в насипно състояние, разфасовани в дървени или пластмасови касетки по БДС</t>
  </si>
  <si>
    <r>
      <t xml:space="preserve">Киви  </t>
    </r>
    <r>
      <rPr>
        <sz val="9"/>
        <rFont val="Arial"/>
        <family val="2"/>
      </rPr>
      <t>плодове- свежи, цели, здрави, чисти, нормално развити, с типична форма и оцветяване, с цели дръжки, без чужд мирис и вкус и без видими остатъци от средства за борба с болести и неприятели.</t>
    </r>
  </si>
  <si>
    <r>
      <t xml:space="preserve">Мандарини </t>
    </r>
    <r>
      <rPr>
        <sz val="9"/>
        <rFont val="Arial"/>
        <family val="2"/>
      </rPr>
      <t xml:space="preserve">/зимен период /- плодове- свежи, цели, здрави, чисти, нормално развити, с типична форма и оцветяване, с цели дръжки, без чужд мирис и вкус и без видими остатъци от средства за борба с болести и неприятели. Размер по най-големия диаметър 60 мм - период - </t>
    </r>
    <r>
      <rPr>
        <b/>
        <sz val="9"/>
        <rFont val="Arial"/>
        <family val="2"/>
      </rPr>
      <t>01 септември - 30 май</t>
    </r>
  </si>
  <si>
    <t>мрежести потребителски опаковки по БДС</t>
  </si>
  <si>
    <r>
      <t>Череши</t>
    </r>
    <r>
      <rPr>
        <sz val="9"/>
        <rFont val="Arial"/>
        <family val="2"/>
      </rPr>
      <t xml:space="preserve"> плодове </t>
    </r>
    <r>
      <rPr>
        <b/>
        <sz val="9"/>
        <rFont val="Arial"/>
        <family val="2"/>
      </rPr>
      <t xml:space="preserve">/ май, юни </t>
    </r>
    <r>
      <rPr>
        <sz val="9"/>
        <rFont val="Arial"/>
        <family val="2"/>
      </rPr>
      <t>/, цели, пресни, здрави, чисти, напълно развити, с характерна за сорта форма и оцветяване, повреди мехфанични и от болести не се допускат.Загнили плодове не се допускат</t>
    </r>
  </si>
  <si>
    <r>
      <t xml:space="preserve">Дини </t>
    </r>
    <r>
      <rPr>
        <sz val="9"/>
        <rFont val="Arial"/>
        <family val="2"/>
      </rPr>
      <t>пресни - плодове недозрели не се допускат, плодове, цели, здрави, чисти, ненапукани, ненабити с характерна за сорба форма. Тегло на един брой от 2.5 кг. До 0.5 кг.период -</t>
    </r>
    <r>
      <rPr>
        <b/>
        <sz val="9"/>
        <rFont val="Arial"/>
        <family val="2"/>
      </rPr>
      <t xml:space="preserve"> от юли до септември</t>
    </r>
  </si>
  <si>
    <r>
      <t>Пъпеши</t>
    </r>
    <r>
      <rPr>
        <sz val="9"/>
        <rFont val="Arial"/>
        <family val="2"/>
      </rPr>
      <t xml:space="preserve"> пресни - неуродливи, с малки отклонения в оцветяването на кората, с незначително замърсяване от почвата, плодове в беритбена зрялост с характерна за сорта. Маса на плода не по-малко от 0.5 кг.</t>
    </r>
    <r>
      <rPr>
        <b/>
        <sz val="9"/>
        <rFont val="Arial"/>
        <family val="2"/>
      </rPr>
      <t>- юли - септември</t>
    </r>
  </si>
  <si>
    <t>в дървени кафеси за зеленчуци по БДС</t>
  </si>
  <si>
    <r>
      <t>Грозде</t>
    </r>
    <r>
      <rPr>
        <sz val="9"/>
        <rFont val="Arial"/>
        <family val="2"/>
      </rPr>
      <t xml:space="preserve"> прясно - гроздове - цели, минимално тегло над 100гр., нормално развити и типични за дадения сорк. Цвят - типичен за гроздето. Повреди механични и от насекоми не се допускат / </t>
    </r>
    <r>
      <rPr>
        <b/>
        <sz val="9"/>
        <rFont val="Arial"/>
        <family val="2"/>
      </rPr>
      <t>период - септември - октомври /</t>
    </r>
  </si>
  <si>
    <t>в щайги по БДС. Във всяка щайга се поставя грозде от един сорт, сортирано по качество, големина и оцветяване</t>
  </si>
  <si>
    <t>ЗЕЛЕНЧУЦИ-ПРЕСНИ</t>
  </si>
  <si>
    <r>
      <t xml:space="preserve">Домати пресни </t>
    </r>
    <r>
      <rPr>
        <b/>
        <sz val="9"/>
        <rFont val="Arial"/>
        <family val="2"/>
      </rPr>
      <t>оранжерийно производство</t>
    </r>
    <r>
      <rPr>
        <sz val="9"/>
        <rFont val="Arial"/>
        <family val="2"/>
      </rPr>
      <t xml:space="preserve"> - плодове пресни, здрави, чисти, кръгли, гладки или ръбести с форма типична за сорта с размери по най-големия диаметър 40 мм - период -</t>
    </r>
    <r>
      <rPr>
        <b/>
        <sz val="9"/>
        <rFont val="Arial"/>
        <family val="2"/>
      </rPr>
      <t xml:space="preserve"> 01.03-31.05/</t>
    </r>
  </si>
  <si>
    <t>опаковани в дървени касети по БДС или пластмасови</t>
  </si>
  <si>
    <r>
      <t xml:space="preserve">Домати пресни </t>
    </r>
    <r>
      <rPr>
        <b/>
        <sz val="9"/>
        <rFont val="Arial"/>
        <family val="2"/>
      </rPr>
      <t xml:space="preserve">неоранжерийни </t>
    </r>
    <r>
      <rPr>
        <sz val="9"/>
        <rFont val="Arial"/>
        <family val="2"/>
      </rPr>
      <t xml:space="preserve">през летния сезон -плодове пресни, здрави, чисти, кръгли, гладки или ръбести с форма типична за сорта с размери по най-големия диаметър 40 мм </t>
    </r>
    <r>
      <rPr>
        <b/>
        <sz val="9"/>
        <rFont val="Arial"/>
        <family val="2"/>
      </rPr>
      <t>/01.06-31.10/</t>
    </r>
  </si>
  <si>
    <r>
      <t xml:space="preserve">Краставици пресни </t>
    </r>
    <r>
      <rPr>
        <b/>
        <sz val="9"/>
        <rFont val="Arial"/>
        <family val="2"/>
      </rPr>
      <t>оранжерийни</t>
    </r>
    <r>
      <rPr>
        <sz val="9"/>
        <rFont val="Arial"/>
        <family val="2"/>
      </rPr>
      <t xml:space="preserve"> - плодове пресни цели, здрави с дължина 30 см, с чисти без видими следи от препарати, добре оформени, без външни признаци на оплождане с гладка или грапава повърхност, типична за сорта, без признаци на пожълтяване, сортирани от един вид или едно качество - период- </t>
    </r>
    <r>
      <rPr>
        <b/>
        <sz val="9"/>
        <rFont val="Arial"/>
        <family val="2"/>
      </rPr>
      <t>01.03-31.05</t>
    </r>
  </si>
  <si>
    <r>
      <t xml:space="preserve">Краставици пресни </t>
    </r>
    <r>
      <rPr>
        <b/>
        <sz val="9"/>
        <rFont val="Arial"/>
        <family val="2"/>
      </rPr>
      <t>неоранжерийни</t>
    </r>
    <r>
      <rPr>
        <sz val="9"/>
        <rFont val="Arial"/>
        <family val="2"/>
      </rPr>
      <t xml:space="preserve"> - плодове пресни цели, здрави с дължина 30 см, с чисти без видими следи от препарати, добре оформени, без външни признаци на оплождане с гладка или грапава повърхност, типична за сорта, без признаци на пожълтяване, сортирани от един вид или едно качество - период- </t>
    </r>
    <r>
      <rPr>
        <b/>
        <sz val="9"/>
        <rFont val="Arial"/>
        <family val="2"/>
      </rPr>
      <t>01.06-30.09</t>
    </r>
  </si>
  <si>
    <r>
      <t>Зеле главесто прясно/</t>
    </r>
    <r>
      <rPr>
        <b/>
        <sz val="9"/>
        <rFont val="Arial"/>
        <family val="2"/>
      </rPr>
      <t xml:space="preserve"> БЪЛГАРСКО ПРОИЗВОДСТВО/</t>
    </r>
    <r>
      <rPr>
        <sz val="9"/>
        <rFont val="Arial"/>
        <family val="2"/>
      </rPr>
      <t xml:space="preserve"> - цели зелки, пресни, залаагерувано зеле - незавехнали, здрави, чисти, напълно оформени, плътни, ненапукани, с характерна форма и големина и окраска за сорта /</t>
    </r>
    <r>
      <rPr>
        <b/>
        <sz val="9"/>
        <rFont val="Arial"/>
        <family val="2"/>
      </rPr>
      <t>период 01.05-30.11/</t>
    </r>
  </si>
  <si>
    <t>не се допуска влага, в чисти и здрави касетки по БДС, изисква се да са сортирани от едно качество и един сорт</t>
  </si>
  <si>
    <r>
      <t>Зеле главесто прясно - цели зелки, пресни, залаагерувано зеле - незавехнали, здрави, чисти, напълно оформени, плътни, ненапукани, с характерна форма и големина и окраска за сорта /</t>
    </r>
    <r>
      <rPr>
        <b/>
        <sz val="9"/>
        <rFont val="Arial"/>
        <family val="2"/>
      </rPr>
      <t>период 01.12-30.04/</t>
    </r>
  </si>
  <si>
    <t>Пипер пресен - КАПИЯ - плодове цели, пресни, здрави, чисти, с характерен за сорта форма и оцветяване, с незасъхнал връх, с плододръжка и без повишена влажност</t>
  </si>
  <si>
    <t>в мрежести торбички по БДС или пластмасови каси по БДС. Масата на опакования пипер не трябва да превишава 15 кг.</t>
  </si>
  <si>
    <r>
      <t>Моркови пресни</t>
    </r>
    <r>
      <rPr>
        <sz val="9"/>
        <rFont val="Arial"/>
        <family val="2"/>
      </rPr>
      <t xml:space="preserve"> с външен вид - кореноплоди пресни правилно оформени, цели, гладки, здрави, неразклонени, чисти с типична за сорта форма</t>
    </r>
  </si>
  <si>
    <t>в насипно състояние в дървени или пластмасови касети по БДС</t>
  </si>
  <si>
    <r>
      <t xml:space="preserve">Картофи </t>
    </r>
    <r>
      <rPr>
        <sz val="9"/>
        <rFont val="Arial"/>
        <family val="2"/>
      </rPr>
      <t>- клубени цели свежи, чисти непозеленели, непокълнали, еднородни по окраска и форма с втвърдена кожица и характерна за сорта консистенция</t>
    </r>
  </si>
  <si>
    <r>
      <t>Лук кромид зрял</t>
    </r>
    <r>
      <rPr>
        <sz val="9"/>
        <rFont val="Arial"/>
        <family val="2"/>
      </rPr>
      <t xml:space="preserve"> - луковици цели, здрави, чисти, напълно развити, добре оформени, узрели с плътна и суха външна обвивка / люспа/ . Повреди от болести и механични не се допускат</t>
    </r>
  </si>
  <si>
    <t>в насипно състояние в мрежести торбички. Във всяка торбичка се поставя лук от един и същ сорт, качество и големина</t>
  </si>
  <si>
    <r>
      <t>Пресен зелен  лук</t>
    </r>
    <r>
      <rPr>
        <sz val="9"/>
        <rFont val="Arial"/>
        <family val="2"/>
      </rPr>
      <t xml:space="preserve"> - със свежи, зелени пера, добре почистен, пожълтели части не се допускат, без механични и други повреди</t>
    </r>
  </si>
  <si>
    <t>връзки по 10 бр./от .200</t>
  </si>
  <si>
    <t>на връзки по 10 броя</t>
  </si>
  <si>
    <r>
      <t xml:space="preserve">Закуска </t>
    </r>
    <r>
      <rPr>
        <b/>
        <sz val="9"/>
        <rFont val="Arial"/>
        <family val="2"/>
      </rPr>
      <t xml:space="preserve">„Бутерка със сирене“ </t>
    </r>
    <r>
      <rPr>
        <sz val="9"/>
        <rFont val="Arial"/>
        <family val="2"/>
      </rPr>
      <t xml:space="preserve">прясна произведена в същия ден </t>
    </r>
  </si>
  <si>
    <r>
      <t>Закуска</t>
    </r>
    <r>
      <rPr>
        <b/>
        <sz val="9"/>
        <rFont val="Arial"/>
        <family val="2"/>
      </rPr>
      <t xml:space="preserve"> "Кекс с плод"</t>
    </r>
    <r>
      <rPr>
        <sz val="9"/>
        <rFont val="Arial"/>
        <family val="2"/>
      </rPr>
      <t xml:space="preserve"> прясна произведена в същия ден</t>
    </r>
  </si>
  <si>
    <r>
      <t>Закуска "</t>
    </r>
    <r>
      <rPr>
        <b/>
        <sz val="9"/>
        <rFont val="Arial"/>
        <family val="2"/>
      </rPr>
      <t>Курабии"</t>
    </r>
    <r>
      <rPr>
        <sz val="9"/>
        <rFont val="Arial"/>
        <family val="2"/>
      </rPr>
      <t xml:space="preserve"> прясна произведена в същия ден</t>
    </r>
  </si>
  <si>
    <r>
      <t>Сирене "Крема"</t>
    </r>
    <r>
      <rPr>
        <sz val="9"/>
        <rFont val="Arial"/>
        <family val="2"/>
      </rPr>
      <t xml:space="preserve"> - вкус, мирис и аромат специфичен за</t>
    </r>
    <r>
      <rPr>
        <b/>
        <sz val="9"/>
        <rFont val="Arial"/>
        <family val="2"/>
      </rPr>
      <t xml:space="preserve"> </t>
    </r>
    <r>
      <rPr>
        <sz val="9"/>
        <rFont val="Arial"/>
        <family val="2"/>
      </rPr>
      <t>сирене без страничен привкус и мирис</t>
    </r>
  </si>
  <si>
    <r>
      <t>Джоджен</t>
    </r>
    <r>
      <rPr>
        <sz val="10"/>
        <rFont val="Arial"/>
        <family val="2"/>
      </rPr>
      <t xml:space="preserve"> - сух - в опаковка</t>
    </r>
  </si>
  <si>
    <r>
      <t>Канела</t>
    </r>
    <r>
      <rPr>
        <sz val="10"/>
        <rFont val="Arial"/>
        <family val="2"/>
      </rPr>
      <t xml:space="preserve"> - светлокафяв цвят, вкус - леконагарчащ</t>
    </r>
  </si>
  <si>
    <r>
      <t>Ванилия</t>
    </r>
    <r>
      <rPr>
        <sz val="10"/>
        <rFont val="Arial"/>
        <family val="2"/>
      </rPr>
      <t xml:space="preserve"> - съдържание на ванилин 100%</t>
    </r>
  </si>
  <si>
    <r>
      <t>Дафинов лист</t>
    </r>
    <r>
      <rPr>
        <sz val="10"/>
        <rFont val="Arial"/>
        <family val="2"/>
      </rPr>
      <t xml:space="preserve"> - овални продълговати листа, цвят - бледокремав, мирис специфичен, без мирис на плесен, запарено; вкус специфичен за брашно</t>
    </r>
  </si>
  <si>
    <r>
      <t>Круша</t>
    </r>
    <r>
      <rPr>
        <sz val="10"/>
        <rFont val="Arial"/>
        <family val="2"/>
      </rPr>
      <t xml:space="preserve"> /летен сезон / 01.06-30.09/плодове, цели, пресни, здрави, чисти, напълно развити, с характерна за сорта форма и оцветяване, повреди мехфанични и от болести не се допускат.Загнили плодове не се допускат</t>
    </r>
  </si>
  <si>
    <r>
      <t>Кайсии</t>
    </r>
    <r>
      <rPr>
        <sz val="10"/>
        <rFont val="Arial"/>
        <family val="2"/>
      </rPr>
      <t>/ летен сезон/ - плодове, цели, пресни, здрави, чисти, напълно развити, с характерна за сорта форма и оцветяване, повреди мехфанични и от болести не се допускат.Загнили плодове не се допускат</t>
    </r>
  </si>
  <si>
    <r>
      <t>Сини сливи</t>
    </r>
    <r>
      <rPr>
        <sz val="10"/>
        <rFont val="Arial"/>
        <family val="2"/>
      </rPr>
      <t xml:space="preserve"> / летен сезон/ плодове, цели, пресни, здрави, чисти, напълно развити, с характерна за сорта форма и оцветяване, повреди мехфанични и от болести не се допускат.Загнили плодове не се допускат</t>
    </r>
  </si>
  <si>
    <r>
      <t>Грейпфурт</t>
    </r>
    <r>
      <rPr>
        <sz val="9"/>
        <rFont val="Arial"/>
        <family val="2"/>
      </rPr>
      <t xml:space="preserve"> - плодове - свежи, цели, здрави, чисти, нормално развити, без загнили части, с типична форма и оцветяване, без остатъци от средства за борба с вредители и болести размери по най-големия диаметър 60мм </t>
    </r>
  </si>
  <si>
    <r>
      <t>Чесън</t>
    </r>
    <r>
      <rPr>
        <sz val="9"/>
        <rFont val="Arial"/>
        <family val="2"/>
      </rPr>
      <t xml:space="preserve"> - луковици цели, здрави, чисти, напълно развити, добре оформени, узрели с плътна и суха външна обвивка / люспа/ . Повреди от болести и механични не се допускат</t>
    </r>
  </si>
  <si>
    <t>Пресен магданоз на връзки - от свежи, чисти от кал здрави, зелени, външно добре оформени листа - целогодишно</t>
  </si>
  <si>
    <t>връзки  / от 0.200 кг</t>
  </si>
  <si>
    <t>връзки</t>
  </si>
  <si>
    <r>
      <t>Тиквички пресни</t>
    </r>
    <r>
      <rPr>
        <sz val="9"/>
        <rFont val="Arial"/>
        <family val="2"/>
      </rPr>
      <t xml:space="preserve"> с дължина на плода от 15 до 25 см без механични повреди с месеста част, сочна, крехка незагрубяла, с типично за сорта оцветяване, с едва оформени дребни некожести семки - ПЕРИОД - ОТ 01 МАЙ - ДО 30 ЮЛИ</t>
    </r>
  </si>
  <si>
    <t>в дървени касетки по БДС или в пластмасови касетки</t>
  </si>
  <si>
    <r>
      <t>Спанак пресен</t>
    </r>
    <r>
      <rPr>
        <sz val="9"/>
        <rFont val="Arial"/>
        <family val="2"/>
      </rPr>
      <t xml:space="preserve"> - цели листа, здрави и пресни с характерна за сорта зелена окраска на листата, без замърсяване от почва, пестициди и торове, с брой на листата в розетката над осем, с диаметър на розетката над 16 см</t>
    </r>
  </si>
  <si>
    <t>не се допуска влага в чисти и здрави касетки по БДС</t>
  </si>
  <si>
    <r>
      <t>Патладжани</t>
    </r>
    <r>
      <rPr>
        <sz val="9"/>
        <rFont val="Arial"/>
        <family val="2"/>
      </rPr>
      <t xml:space="preserve"> - трябва да бъдат цели, с дръжки, здрави, чисти, с характерна форма и с виолетова до тъмновиолетова окраска</t>
    </r>
  </si>
  <si>
    <t>в насипно състояние в дървени или пластмасови касети по БДС, съдържанието да се състои от един и същ сорт, едно и също качество</t>
  </si>
  <si>
    <r>
      <t>Зелен фасул</t>
    </r>
    <r>
      <rPr>
        <sz val="10"/>
        <rFont val="Arial"/>
        <family val="2"/>
      </rPr>
      <t xml:space="preserve">  - шушулки цели с дръжки и връхчета, без повреди от болести и вредители, с цвят, характерен за сорта</t>
    </r>
  </si>
  <si>
    <t>Орехови ядки</t>
  </si>
  <si>
    <t>пакет от 1 кг</t>
  </si>
  <si>
    <t>ЗЕЛЕНЧУЦИ-ЗАМРАЗЕНИ</t>
  </si>
  <si>
    <t>Зелен фасул  - шушулки цели с дръжки и връхчета, без повреди от болести и вредители, с цвят, характерен за сорта</t>
  </si>
  <si>
    <t>в целофанени пликове съгласно БДС</t>
  </si>
  <si>
    <t>Спанак - цели листа, здрави и пресни с характерна за сорта зелена окраска на листата, без замърсяване от почва, пестициди и торове, с брой на листата в розетката над осем, с диаметър на розетката над 16 см</t>
  </si>
  <si>
    <t>Грах  - цели зърна, ненабити, без пукнатини и примеси на люспи и парченца от шушулки; вкус и мирис - свойствени за зелен грах; цвят - зелен до жълто-зелен</t>
  </si>
  <si>
    <t>КОНСЕРВИРАНИ  ЗЕЛЕНЧУЦИ</t>
  </si>
  <si>
    <r>
      <t xml:space="preserve">Домати - </t>
    </r>
    <r>
      <rPr>
        <b/>
        <sz val="9"/>
        <rFont val="Arial"/>
        <family val="2"/>
      </rPr>
      <t xml:space="preserve">цели, белени стерилизирани </t>
    </r>
    <r>
      <rPr>
        <sz val="9"/>
        <rFont val="Arial"/>
        <family val="2"/>
      </rPr>
      <t>- в опаковката цели домати без плододръжки, обелени, непроведени от болести и вредители; вкус и мирис - свойствени за зрели стерилизирани домати; цвят на плода и заливката - еднородни червени</t>
    </r>
  </si>
  <si>
    <t>бр. - 0.680 кг.</t>
  </si>
  <si>
    <t>в стъклен буркан от 0.680 кг.</t>
  </si>
  <si>
    <r>
      <t xml:space="preserve">Грах </t>
    </r>
    <r>
      <rPr>
        <sz val="9"/>
        <rFont val="Arial"/>
        <family val="2"/>
      </rPr>
      <t>- консерва - цели зърна, ненабити, без пукнатини и примеси на люспи и парченца от шушулки; вкус и мирис - свойствени за зелен грах; цвят - зелен до жълто-зелен</t>
    </r>
  </si>
  <si>
    <r>
      <t>Зелен фасул</t>
    </r>
    <r>
      <rPr>
        <sz val="9"/>
        <rFont val="Arial"/>
        <family val="2"/>
      </rPr>
      <t xml:space="preserve"> консерва - шушулки цели или нарязани без дръжки или връхчета, без повреди от болести и вредители, с цвят, характерен за сорта; заливката почти прозрачна, без утайка</t>
    </r>
  </si>
  <si>
    <r>
      <t>Гювеч</t>
    </r>
    <r>
      <rPr>
        <sz val="9"/>
        <rFont val="Arial"/>
        <family val="2"/>
      </rPr>
      <t xml:space="preserve"> стерилизиран - цвят характерен за зеленчуците, претърпели технологична обработка; вкус и мирис - свойствени за вложените съставки, страничен вкус и мирис не се допуска</t>
    </r>
  </si>
  <si>
    <r>
      <t xml:space="preserve">Стерилизиран Паприкаш </t>
    </r>
    <r>
      <rPr>
        <sz val="9"/>
        <rFont val="Arial"/>
        <family val="2"/>
      </rPr>
      <t>- цвят на пиперките - зелен, жълто-зелен, слабо зачервен, цвят на доматите и доматения сок - червен, типичен зае узрели червени домати; странични примеси не се допускат</t>
    </r>
  </si>
  <si>
    <r>
      <t>Кисели краставички</t>
    </r>
    <r>
      <rPr>
        <sz val="9"/>
        <rFont val="Arial"/>
        <family val="2"/>
      </rPr>
      <t xml:space="preserve"> стерилизирани - чисти, цели, ненабръчкани, неповехнали, без механични и др. Повреди, без плододръжки и остатъци от цветове; цвят - зелен до жълто зелен</t>
    </r>
  </si>
  <si>
    <r>
      <t>Кисело зеле</t>
    </r>
    <r>
      <rPr>
        <sz val="9"/>
        <rFont val="Arial"/>
        <family val="2"/>
      </rPr>
      <t xml:space="preserve"> - цвят - светло сламест с жълтеникав оттенък, вкус - солено-кисел без страничен привкус, мирис - характерен за доброкачествено зеле</t>
    </r>
  </si>
  <si>
    <t>буркани от 3.00 кг.</t>
  </si>
  <si>
    <r>
      <t>Лютеница</t>
    </r>
    <r>
      <rPr>
        <sz val="9"/>
        <rFont val="Arial"/>
        <family val="2"/>
      </rPr>
      <t xml:space="preserve"> - еднородна пюреобразна маса; вкус и мирис - свойствени за вложените съставки; цвят - бледо до яркочервен</t>
    </r>
  </si>
  <si>
    <t>бр. - 0.314 кг.</t>
  </si>
  <si>
    <t>в стъклен буркан -0.314 кг</t>
  </si>
  <si>
    <r>
      <t>Маслини</t>
    </r>
    <r>
      <rPr>
        <sz val="10"/>
        <rFont val="Arial"/>
        <family val="2"/>
      </rPr>
      <t xml:space="preserve"> - с гладка повърхност, без страничен вкус и привкус, на цвят черни с размер не по-малък от 1.5 см до 2 см</t>
    </r>
  </si>
  <si>
    <t>в платсмасови бидончета по 5.00 кг най-малко</t>
  </si>
  <si>
    <r>
      <t>Чушки</t>
    </r>
    <r>
      <rPr>
        <sz val="10"/>
        <rFont val="Arial"/>
        <family val="2"/>
      </rPr>
      <t xml:space="preserve"> мариновани</t>
    </r>
  </si>
  <si>
    <r>
      <t>Доматено пюре</t>
    </r>
    <r>
      <rPr>
        <sz val="10"/>
        <rFont val="Arial"/>
        <family val="2"/>
      </rPr>
      <t xml:space="preserve"> еднородна пюреобразна маса; вкус и мирис - свойствени за вложените съставки; цвят -  яркочервен</t>
    </r>
  </si>
  <si>
    <t>в стъклен буркан - 0.680 кг</t>
  </si>
  <si>
    <t>Кьополу</t>
  </si>
  <si>
    <t>ПЛОДОВИ-КОНСЕРВИ</t>
  </si>
  <si>
    <t>в картонена кутия по 1 литър за бройка</t>
  </si>
  <si>
    <t>цена на 1 литър</t>
  </si>
  <si>
    <t>бр.-0.200 литър</t>
  </si>
  <si>
    <t>в картонена кутия по 0.200 л. за бройка</t>
  </si>
  <si>
    <r>
      <t xml:space="preserve">Нектари </t>
    </r>
    <r>
      <rPr>
        <sz val="9"/>
        <rFont val="Arial"/>
        <family val="2"/>
      </rPr>
      <t>100% плодови - от кайсии, праскови или смесени</t>
    </r>
  </si>
  <si>
    <t>бр.-0.500 литър</t>
  </si>
  <si>
    <t>стъклено шише-0.500 л</t>
  </si>
  <si>
    <r>
      <t>Боза</t>
    </r>
    <r>
      <rPr>
        <sz val="9"/>
        <rFont val="Arial"/>
        <family val="2"/>
      </rPr>
      <t xml:space="preserve"> - голяма бутилка</t>
    </r>
  </si>
  <si>
    <t>бутилка</t>
  </si>
  <si>
    <t>голяма бутилка</t>
  </si>
  <si>
    <t>Студен чай</t>
  </si>
  <si>
    <t>Минерална вода</t>
  </si>
  <si>
    <t>бр.- 0.500</t>
  </si>
  <si>
    <t>бутилка от .500 литра</t>
  </si>
  <si>
    <t>бр.-0.680кг</t>
  </si>
  <si>
    <t>стъклен буркан 0.680</t>
  </si>
  <si>
    <t>бр.-0.680кг.</t>
  </si>
  <si>
    <t>Общо за група шеста: Сбор на единичните цени от колона № 8</t>
  </si>
  <si>
    <t>Общо за група шеста: Обща стойност на група шеста - сбор на стойността от колона № 9</t>
  </si>
  <si>
    <t xml:space="preserve"> * Продуктите трябва да отговарят на посочените изисквания за качество, начин на опаковка:</t>
  </si>
  <si>
    <t>без ДДД-</t>
  </si>
  <si>
    <t>Изисквания към опаковките:</t>
  </si>
  <si>
    <t>1. Опаковките на храните не трябва да създават възможности за замърсяването им или за преминаването в тях на чужди и опасни за здравето на потребителя вещества; Опаковките на предварително пакетираните храни трябва да са изпълнени така, че да не позволяват промяна на храната.</t>
  </si>
  <si>
    <r>
      <t>2.</t>
    </r>
    <r>
      <rPr>
        <sz val="9"/>
        <rFont val="Arial"/>
        <family val="2"/>
      </rPr>
      <t xml:space="preserve"> При установяване на нарушение на целостта на опаковката, хранителни стоки не се приемат от производителя/доставчика</t>
    </r>
  </si>
  <si>
    <r>
      <t>3.</t>
    </r>
    <r>
      <rPr>
        <sz val="9"/>
        <rFont val="Arial"/>
        <family val="2"/>
      </rPr>
      <t xml:space="preserve"> Стоките трябва да се етикирани на български език, не се допуска обозначения на етикета, които забруждават потребителя по отношение на характеристиката на харинте, определена от тяхното естество, произход, едентичност, свойства, състав, трайност, начин на производство и употреба.</t>
    </r>
  </si>
  <si>
    <r>
      <t>4</t>
    </r>
    <r>
      <rPr>
        <sz val="10"/>
        <rFont val="Arial"/>
        <family val="2"/>
      </rPr>
      <t>. При етикирането на хранителните продукти да се включват: данни за наименованието, под което храната се продава, съставките на храната и тяхното съдържание, трайността на храната и условията, при които трябва да се съхраняват, нето тегло или обем, име, седалище и адрес на производителя, маркировка за обознчаване на партидата, към която принадлежи стоката, указания за употреба / ако е необходимо/</t>
    </r>
  </si>
  <si>
    <t>ДАТА:........................</t>
  </si>
  <si>
    <t xml:space="preserve">             ПОДПИС И ПЕЧАТ:............................................</t>
  </si>
  <si>
    <t xml:space="preserve">                                  /име, фамилия на представляващия фирмата/</t>
  </si>
  <si>
    <t xml:space="preserve">Р Е К  А П И Т У Л А Ц И Я </t>
  </si>
  <si>
    <t>Количество</t>
  </si>
  <si>
    <t>Мярка</t>
  </si>
  <si>
    <t>Сума без ДДС</t>
  </si>
  <si>
    <t>кг./л</t>
  </si>
  <si>
    <t>Общо:</t>
  </si>
  <si>
    <t>Съгласувал:</t>
  </si>
  <si>
    <t xml:space="preserve">                      (Стефания Иванова)</t>
  </si>
  <si>
    <t>Изготвил:</t>
  </si>
  <si>
    <t xml:space="preserve">                  (Наско Атанасов)</t>
  </si>
  <si>
    <t>Овесени ядки</t>
  </si>
  <si>
    <r>
      <t>Кисело мляко</t>
    </r>
    <r>
      <rPr>
        <sz val="9"/>
        <rFont val="Arial"/>
        <family val="2"/>
      </rPr>
      <t xml:space="preserve">- Цвят бял с различни нюанси на кремав оттенък; вкус и аромат - свойствен, приятно млечно-кисел - масленост:   </t>
    </r>
    <r>
      <rPr>
        <b/>
        <sz val="9"/>
        <rFont val="Arial"/>
        <family val="2"/>
      </rPr>
      <t>2 % ;3.6%, в срок на годност</t>
    </r>
  </si>
  <si>
    <r>
      <t>Сладолед</t>
    </r>
    <r>
      <rPr>
        <sz val="9"/>
        <rFont val="Arial"/>
        <family val="2"/>
      </rPr>
      <t xml:space="preserve"> - вкус и мирис - ясно изразени, специфични за съответния вид; глазуна - еднородна, равномерно разпределена</t>
    </r>
  </si>
  <si>
    <r>
      <t>Млечна салата</t>
    </r>
    <r>
      <rPr>
        <sz val="9"/>
        <rFont val="Arial"/>
        <family val="2"/>
      </rPr>
      <t xml:space="preserve"> с пресни краставици</t>
    </r>
  </si>
  <si>
    <r>
      <t>Салам трайно варен</t>
    </r>
    <r>
      <rPr>
        <sz val="9"/>
        <rFont val="Arial"/>
        <family val="2"/>
      </rPr>
      <t xml:space="preserve"> - </t>
    </r>
    <r>
      <rPr>
        <b/>
        <sz val="9"/>
        <rFont val="Arial"/>
        <family val="2"/>
      </rPr>
      <t>шпеков</t>
    </r>
    <r>
      <rPr>
        <sz val="9"/>
        <rFont val="Arial"/>
        <family val="2"/>
      </rPr>
      <t xml:space="preserve"> - външна повърхонст чиста, леко набръчкана без петна и грапавини по обвивките с кафяво-червен цвят; мирис - свойствен с едва доловим дъх на дим, вкус - специфичен с едва доловим дъх на дим</t>
    </r>
  </si>
  <si>
    <r>
      <t>Ябълки</t>
    </r>
    <r>
      <rPr>
        <sz val="9"/>
        <rFont val="Arial"/>
        <family val="2"/>
      </rPr>
      <t xml:space="preserve"> пресни - плодове, свежи, цели, здрави, чисти, нормално развити, с типична форма и оцветяване, с цели дръжки, без чужд мирис и вкус и без видими остатъци от средства за борба с болести и неприятели. Размер по най-големия диаметър 60 мм </t>
    </r>
  </si>
  <si>
    <r>
      <t>Портокали</t>
    </r>
    <r>
      <rPr>
        <sz val="9"/>
        <rFont val="Arial"/>
        <family val="2"/>
      </rPr>
      <t xml:space="preserve"> - плодове - свежи, цели, здрави, чисти, нормално развити, без загнили части, с типична форма и оцветяване, без остатъци от средства за борба с вредители и болести размери по най-големия диаметър 60мм </t>
    </r>
  </si>
  <si>
    <r>
      <t>Компоти от праскови</t>
    </r>
    <r>
      <rPr>
        <sz val="9"/>
        <rFont val="Arial"/>
        <family val="2"/>
      </rPr>
      <t xml:space="preserve"> - всяка опаковка да съдържа плодове от един сорт, почистени от костилки, нарязани по един и същ начин без тъмни петна и дефекти по повърхността; сиропа - бистър без следи от утайка и странични примеси; цвят на плода - типичен за използвания сорт</t>
    </r>
  </si>
  <si>
    <r>
      <t>Компоти от кайсии</t>
    </r>
    <r>
      <rPr>
        <sz val="9"/>
        <rFont val="Arial"/>
        <family val="2"/>
      </rPr>
      <t xml:space="preserve"> - всяка опаковка да съдържа плодове от един сорт, почистени от костилки, нарязани по един и същ начин без тъмни петна и дефекти по повърхността; сиропа - бистър без следи от утайка и странични примеси; цвят на плода - типичен за използвания сорт</t>
    </r>
  </si>
  <si>
    <r>
      <t>Компоти от череши и вишни</t>
    </r>
    <r>
      <rPr>
        <sz val="9"/>
        <rFont val="Arial"/>
        <family val="2"/>
      </rPr>
      <t xml:space="preserve"> - всяка опаковка да съдържа цели плодове с костилки без механични и болестни повреди, без дръжки, сиропа - бистър без странични примеси</t>
    </r>
  </si>
  <si>
    <r>
      <t>Компоти от сини сливи</t>
    </r>
    <r>
      <rPr>
        <sz val="9"/>
        <rFont val="Arial"/>
        <family val="2"/>
      </rPr>
      <t xml:space="preserve"> - половинки плодове без механични и болестни повреди, почистени от костилки и дръжки, цвят на плода - характерен за сорта; вкус и мирис - свойствени за компот от сини сливи</t>
    </r>
  </si>
  <si>
    <r>
      <t>Компоти от круши</t>
    </r>
    <r>
      <rPr>
        <sz val="9"/>
        <rFont val="Arial"/>
        <family val="2"/>
      </rPr>
      <t xml:space="preserve"> - плодове, обелени или необелени, почистени от семенните гнезда без повреди от болести и неприятели; цвят характерен за плода</t>
    </r>
  </si>
  <si>
    <t xml:space="preserve">в полиетилен или полипропилен целофан </t>
  </si>
  <si>
    <t>V.група - ЗАХАР, ЗАХАРНИ ИЗДЕЛИЯ, СЛАДКАРСКИ ИЗДЕЛИЯ И ДРУГИ</t>
  </si>
  <si>
    <t>VІ група - ОЛИО, ОЦЕТ, ВАРИВА, ПОДПРАВКИ И ДРУГИ</t>
  </si>
  <si>
    <t>VIІ.група - ПЛОДОВЕ И ЗЕЛЕНЧУЦИ - ПРЕСНИ И КОНСЕРВИРАНИ И ДРУГИ</t>
  </si>
  <si>
    <t>V.група - ЗАХАРНИ И СЛАДКАРСКИ ИЗДЕЛИЯ И ДРУГИ</t>
  </si>
  <si>
    <r>
      <t>Натурален сок</t>
    </r>
    <r>
      <rPr>
        <sz val="9"/>
        <rFont val="Arial"/>
        <family val="2"/>
      </rPr>
      <t xml:space="preserve"> 100% плодови  от ябълка, праскова, или портокал без консерванти, със съдържание на витамин с не-по малко от 25 мг.</t>
    </r>
  </si>
  <si>
    <t>Образец - Приложение № 1</t>
  </si>
  <si>
    <t>Община  Харманли</t>
  </si>
  <si>
    <t>ЦЕНОВА ОФЕРТА</t>
  </si>
  <si>
    <t>Поръчката е за доставка на хранителни продукти, подробно изброени по-долу в групи за една календална година.</t>
  </si>
  <si>
    <t>№</t>
  </si>
  <si>
    <t>ВИДОВЕ ПРОДУКТИ</t>
  </si>
  <si>
    <t>мярка</t>
  </si>
  <si>
    <t>опаковка</t>
  </si>
  <si>
    <t>мярна единица за предлаганата доставна цена / при попълване на КОЛОНА № 8/</t>
  </si>
  <si>
    <t>Общо количество в килограми/бройки</t>
  </si>
  <si>
    <t>Относителен дял на отделните стоки към общото количество от групата</t>
  </si>
  <si>
    <t>Цена на дребно с включено ДДС</t>
  </si>
  <si>
    <t xml:space="preserve">Стойност </t>
  </si>
  <si>
    <t>I. група -  ХЛЯБ, ХЛЕБНИ И ТЕСТЕНИ  ИЗДЕЛИЯ, БРАШНО И ДРУГИ</t>
  </si>
  <si>
    <r>
      <t>Хляб</t>
    </r>
    <r>
      <rPr>
        <sz val="9"/>
        <rFont val="Arial"/>
        <family val="2"/>
      </rPr>
      <t xml:space="preserve"> - </t>
    </r>
    <r>
      <rPr>
        <b/>
        <sz val="9"/>
        <rFont val="Arial"/>
        <family val="2"/>
      </rPr>
      <t>бял</t>
    </r>
    <r>
      <rPr>
        <sz val="9"/>
        <rFont val="Arial"/>
        <family val="2"/>
      </rPr>
      <t xml:space="preserve"> - форма продълговата без странични издутини и деформации; повърхност гладка без механични замърсявания, опакован, </t>
    </r>
    <r>
      <rPr>
        <b/>
        <u val="single"/>
        <sz val="9"/>
        <rFont val="Arial"/>
        <family val="2"/>
      </rPr>
      <t>нарязан</t>
    </r>
  </si>
  <si>
    <t>пластмасови касети, опакован</t>
  </si>
  <si>
    <t>за 1 бр.</t>
  </si>
  <si>
    <r>
      <t>Хляб</t>
    </r>
    <r>
      <rPr>
        <sz val="9"/>
        <rFont val="Arial"/>
        <family val="2"/>
      </rPr>
      <t xml:space="preserve"> - </t>
    </r>
    <r>
      <rPr>
        <b/>
        <sz val="9"/>
        <rFont val="Arial"/>
        <family val="2"/>
      </rPr>
      <t>"Добруджа"</t>
    </r>
    <r>
      <rPr>
        <sz val="9"/>
        <rFont val="Arial"/>
        <family val="2"/>
      </rPr>
      <t xml:space="preserve"> - форма продълговата без странични издутини и деформации; повърхност гладка без механични замърсявания, опакован, </t>
    </r>
    <r>
      <rPr>
        <b/>
        <sz val="9"/>
        <rFont val="Arial"/>
        <family val="2"/>
      </rPr>
      <t>нарязан</t>
    </r>
  </si>
  <si>
    <r>
      <t>Хляб</t>
    </r>
    <r>
      <rPr>
        <sz val="9"/>
        <rFont val="Arial"/>
        <family val="2"/>
      </rPr>
      <t xml:space="preserve"> - </t>
    </r>
    <r>
      <rPr>
        <b/>
        <sz val="9"/>
        <rFont val="Arial"/>
        <family val="2"/>
      </rPr>
      <t>"Пълнозърнест"</t>
    </r>
    <r>
      <rPr>
        <sz val="9"/>
        <rFont val="Arial"/>
        <family val="2"/>
      </rPr>
      <t xml:space="preserve"> - форма продълговата без странични издутини и деформации; повърхност гладка без механични замърсявания, опакован, </t>
    </r>
    <r>
      <rPr>
        <b/>
        <sz val="9"/>
        <rFont val="Arial"/>
        <family val="2"/>
      </rPr>
      <t>нарязан</t>
    </r>
  </si>
  <si>
    <t>Галета</t>
  </si>
  <si>
    <t>бр.</t>
  </si>
  <si>
    <t>в индивидуална опаковка ОТ .200 КГ.</t>
  </si>
  <si>
    <r>
      <t>Грис</t>
    </r>
    <r>
      <rPr>
        <sz val="9"/>
        <rFont val="Arial"/>
        <family val="2"/>
      </rPr>
      <t>-цвят бял до кремав, без наличие на тричени части; мирис-специфичен за пшеничния грис, без мирис на плесен и запарено; хрус при сдъвкване да не се усеща</t>
    </r>
  </si>
  <si>
    <t>кг.</t>
  </si>
  <si>
    <t>в хартиени пликове по 0.5 кг.по БДС</t>
  </si>
  <si>
    <r>
      <t xml:space="preserve">Макаронени изделия без яйца - </t>
    </r>
    <r>
      <rPr>
        <b/>
        <u val="single"/>
        <sz val="9"/>
        <rFont val="Arial"/>
        <family val="2"/>
      </rPr>
      <t>кус-кус, фиде, макарони, юфка, спегети</t>
    </r>
    <r>
      <rPr>
        <b/>
        <sz val="9"/>
        <rFont val="Arial"/>
        <family val="2"/>
      </rPr>
      <t xml:space="preserve"> -</t>
    </r>
    <r>
      <rPr>
        <sz val="9"/>
        <rFont val="Arial"/>
        <family val="2"/>
      </rPr>
      <t xml:space="preserve"> цвят бял, до жълтеникав, без признаци на недобро омесване; мирис-свойствен без неприсъщи миризми; вкус - свойствен, без горчивина, застоялост и друг страничен привкус</t>
    </r>
  </si>
  <si>
    <t>бр./п</t>
  </si>
  <si>
    <t>в целофанени пликове по 0.400 кг съгласно БДС</t>
  </si>
  <si>
    <r>
      <t>Брашно</t>
    </r>
    <r>
      <rPr>
        <sz val="9"/>
        <rFont val="Arial"/>
        <family val="2"/>
      </rPr>
      <t>-пшеничено тип 500- цвят светло кремав, вкус и мирис - специфични без страничен привкус на плесен и запарено, хрус при сдъвкване да не се усеща</t>
    </r>
  </si>
  <si>
    <t>в пакети по 1 кг. Съгласно БДС</t>
  </si>
  <si>
    <t>Сухар</t>
  </si>
  <si>
    <t>в пакети по 0.500 кг. Съгласно БДС</t>
  </si>
  <si>
    <t>Кротони</t>
  </si>
  <si>
    <t>Корнфлейкс от царевични ядки</t>
  </si>
  <si>
    <t>в пакети по 0.250 кг. Съгласно БДС</t>
  </si>
  <si>
    <t>Корнфлейкс от пшенични ядки</t>
  </si>
  <si>
    <t>Корнфлейкс от царевица + пшенични+оризови ядки</t>
  </si>
  <si>
    <t>Корнфлейкс от пшенично+оризово брашно+какао</t>
  </si>
  <si>
    <t>Мюсли</t>
  </si>
  <si>
    <t>Пшенично-млечна каша</t>
  </si>
  <si>
    <t>в пакети по 0.200 кг. Съгласно БДС</t>
  </si>
  <si>
    <t>Жито</t>
  </si>
  <si>
    <t>общо количество бр:</t>
  </si>
  <si>
    <t>Общо за група първа: - Сбор на единичните цени от колона № 8</t>
  </si>
  <si>
    <t>общо за група първа: - Обща стойност на група първа - сбор на стойността от колона №9</t>
  </si>
  <si>
    <t>IІ. група - ЗАКУСКИ - ТЕСТЕНИ ИЗДЕЛИЯ И ДРУГИ</t>
  </si>
  <si>
    <r>
      <t>Закуска "</t>
    </r>
    <r>
      <rPr>
        <b/>
        <sz val="9"/>
        <rFont val="Arial"/>
        <family val="2"/>
      </rPr>
      <t>Милинка</t>
    </r>
    <r>
      <rPr>
        <sz val="9"/>
        <rFont val="Arial"/>
        <family val="2"/>
      </rPr>
      <t>", прясна произведена в същия ден</t>
    </r>
  </si>
  <si>
    <t>в индивидуална опаковка</t>
  </si>
  <si>
    <r>
      <t xml:space="preserve">Закуска </t>
    </r>
    <r>
      <rPr>
        <b/>
        <sz val="9"/>
        <rFont val="Arial"/>
        <family val="2"/>
      </rPr>
      <t xml:space="preserve">"Баничка с мая" </t>
    </r>
    <r>
      <rPr>
        <sz val="9"/>
        <rFont val="Arial"/>
        <family val="2"/>
      </rPr>
      <t>прясно произведена в същия ден</t>
    </r>
  </si>
  <si>
    <r>
      <t xml:space="preserve">Закуска </t>
    </r>
    <r>
      <rPr>
        <b/>
        <sz val="9"/>
        <rFont val="Arial"/>
        <family val="2"/>
      </rPr>
      <t xml:space="preserve">"Баничка с сирене" </t>
    </r>
    <r>
      <rPr>
        <sz val="9"/>
        <rFont val="Arial"/>
        <family val="2"/>
      </rPr>
      <t>прясно произведена в същия ден</t>
    </r>
  </si>
  <si>
    <r>
      <t xml:space="preserve">Закуска </t>
    </r>
    <r>
      <rPr>
        <b/>
        <sz val="9"/>
        <rFont val="Arial"/>
        <family val="2"/>
      </rPr>
      <t xml:space="preserve">"Баничка с тиква" </t>
    </r>
    <r>
      <rPr>
        <sz val="9"/>
        <rFont val="Arial"/>
        <family val="2"/>
      </rPr>
      <t>прясно произведена в същия ден</t>
    </r>
  </si>
  <si>
    <r>
      <t xml:space="preserve">Закуска </t>
    </r>
    <r>
      <rPr>
        <b/>
        <sz val="9"/>
        <rFont val="Arial"/>
        <family val="2"/>
      </rPr>
      <t>"Кифла с мармалад"</t>
    </r>
    <r>
      <rPr>
        <sz val="9"/>
        <rFont val="Arial"/>
        <family val="2"/>
      </rPr>
      <t xml:space="preserve"> прясна произведена в същия ден</t>
    </r>
  </si>
  <si>
    <r>
      <t xml:space="preserve">Закуска </t>
    </r>
    <r>
      <rPr>
        <b/>
        <sz val="9"/>
        <rFont val="Arial"/>
        <family val="2"/>
      </rPr>
      <t>"Кифла с локум"</t>
    </r>
    <r>
      <rPr>
        <sz val="9"/>
        <rFont val="Arial"/>
        <family val="2"/>
      </rPr>
      <t xml:space="preserve"> прясна произведена в същия ден</t>
    </r>
  </si>
  <si>
    <r>
      <t xml:space="preserve">Закуска </t>
    </r>
    <r>
      <rPr>
        <b/>
        <sz val="9"/>
        <rFont val="Arial"/>
        <family val="2"/>
      </rPr>
      <t>"Кифла с шоколад"</t>
    </r>
    <r>
      <rPr>
        <sz val="9"/>
        <rFont val="Arial"/>
        <family val="2"/>
      </rPr>
      <t xml:space="preserve"> прясна произведена в същия ден</t>
    </r>
  </si>
  <si>
    <r>
      <t xml:space="preserve">Закуска </t>
    </r>
    <r>
      <rPr>
        <b/>
        <sz val="9"/>
        <rFont val="Arial"/>
        <family val="2"/>
      </rPr>
      <t>"Кифла с халва"</t>
    </r>
    <r>
      <rPr>
        <sz val="9"/>
        <rFont val="Arial"/>
        <family val="2"/>
      </rPr>
      <t xml:space="preserve"> прясна произведена в същия ден</t>
    </r>
  </si>
  <si>
    <r>
      <t xml:space="preserve">Закуска </t>
    </r>
    <r>
      <rPr>
        <b/>
        <sz val="9"/>
        <rFont val="Arial"/>
        <family val="2"/>
      </rPr>
      <t>"Кифла козуначена"</t>
    </r>
    <r>
      <rPr>
        <sz val="9"/>
        <rFont val="Arial"/>
        <family val="2"/>
      </rPr>
      <t xml:space="preserve"> прясна произведена в същия ден</t>
    </r>
  </si>
  <si>
    <r>
      <t xml:space="preserve">Закуска </t>
    </r>
    <r>
      <rPr>
        <b/>
        <sz val="9"/>
        <rFont val="Arial"/>
        <family val="2"/>
      </rPr>
      <t>"Сусамена питка"</t>
    </r>
    <r>
      <rPr>
        <sz val="9"/>
        <rFont val="Arial"/>
        <family val="2"/>
      </rPr>
      <t xml:space="preserve"> прясна произведена в същия ден</t>
    </r>
  </si>
  <si>
    <r>
      <t xml:space="preserve">Закуска </t>
    </r>
    <r>
      <rPr>
        <b/>
        <sz val="9"/>
        <rFont val="Arial"/>
        <family val="2"/>
      </rPr>
      <t xml:space="preserve">"Тутманик" </t>
    </r>
    <r>
      <rPr>
        <sz val="9"/>
        <rFont val="Arial"/>
        <family val="2"/>
      </rPr>
      <t>прясна произведена в същия ден</t>
    </r>
  </si>
  <si>
    <r>
      <t xml:space="preserve">Закуска </t>
    </r>
    <r>
      <rPr>
        <b/>
        <sz val="9"/>
        <rFont val="Arial"/>
        <family val="2"/>
      </rPr>
      <t>"Родопка със сирене"</t>
    </r>
    <r>
      <rPr>
        <sz val="9"/>
        <rFont val="Arial"/>
        <family val="2"/>
      </rPr>
      <t xml:space="preserve"> прясна произведена в същия ден</t>
    </r>
  </si>
  <si>
    <r>
      <t xml:space="preserve">Закуска </t>
    </r>
    <r>
      <rPr>
        <b/>
        <sz val="9"/>
        <rFont val="Arial"/>
        <family val="2"/>
      </rPr>
      <t>"Родопка с кремвирш"</t>
    </r>
    <r>
      <rPr>
        <sz val="9"/>
        <rFont val="Arial"/>
        <family val="2"/>
      </rPr>
      <t xml:space="preserve"> прясна произведена в същия ден</t>
    </r>
  </si>
  <si>
    <r>
      <t xml:space="preserve">Закуска </t>
    </r>
    <r>
      <rPr>
        <b/>
        <sz val="9"/>
        <rFont val="Arial"/>
        <family val="2"/>
      </rPr>
      <t>"Пица"</t>
    </r>
    <r>
      <rPr>
        <sz val="9"/>
        <rFont val="Arial"/>
        <family val="2"/>
      </rPr>
      <t xml:space="preserve"> прясна произведена в същия ден</t>
    </r>
  </si>
  <si>
    <r>
      <t xml:space="preserve">Закуска </t>
    </r>
    <r>
      <rPr>
        <b/>
        <sz val="9"/>
        <rFont val="Arial"/>
        <family val="2"/>
      </rPr>
      <t>"Вегитарианска пица"</t>
    </r>
    <r>
      <rPr>
        <sz val="9"/>
        <rFont val="Arial"/>
        <family val="2"/>
      </rPr>
      <t xml:space="preserve"> прясна произведена в същия ден</t>
    </r>
  </si>
  <si>
    <r>
      <t xml:space="preserve">Закуска </t>
    </r>
    <r>
      <rPr>
        <b/>
        <sz val="9"/>
        <rFont val="Arial"/>
        <family val="2"/>
      </rPr>
      <t>"Геврек"</t>
    </r>
    <r>
      <rPr>
        <sz val="9"/>
        <rFont val="Arial"/>
        <family val="2"/>
      </rPr>
      <t xml:space="preserve"> прясна произведена в същия ден</t>
    </r>
  </si>
  <si>
    <r>
      <t>Закуска</t>
    </r>
    <r>
      <rPr>
        <b/>
        <sz val="9"/>
        <rFont val="Arial"/>
        <family val="2"/>
      </rPr>
      <t xml:space="preserve"> "Сандвич с кашкавал"</t>
    </r>
    <r>
      <rPr>
        <sz val="9"/>
        <rFont val="Arial"/>
        <family val="2"/>
      </rPr>
      <t xml:space="preserve"> прясна произведена в същия ден</t>
    </r>
  </si>
  <si>
    <r>
      <t>Закуска "</t>
    </r>
    <r>
      <rPr>
        <b/>
        <sz val="9"/>
        <rFont val="Arial"/>
        <family val="2"/>
      </rPr>
      <t>Арабско риване"</t>
    </r>
    <r>
      <rPr>
        <sz val="9"/>
        <rFont val="Arial"/>
        <family val="2"/>
      </rPr>
      <t xml:space="preserve"> прясна произведена в същия ден</t>
    </r>
  </si>
  <si>
    <t xml:space="preserve">Солети </t>
  </si>
  <si>
    <t>за 1 брой от 0,055 кг</t>
  </si>
  <si>
    <t>Питки (за сандвич)</t>
  </si>
  <si>
    <t>Козунак</t>
  </si>
  <si>
    <t>бр./0.500кг.</t>
  </si>
  <si>
    <t>цена за 1 бр.-0.500 кг.</t>
  </si>
  <si>
    <t>за 1 брой от 0,100 кг</t>
  </si>
  <si>
    <t>за 1 брой от 0,075 кг</t>
  </si>
  <si>
    <t>ІII.група - МЛЯКО, МЛЕЧНИ ПРОИЗВЕДЕНИЯ И ДРУГИ</t>
  </si>
  <si>
    <r>
      <t>Прясно мляко 3,6%</t>
    </r>
    <r>
      <rPr>
        <sz val="9"/>
        <rFont val="Arial"/>
        <family val="2"/>
      </rPr>
      <t>-пастьоризирано, вкус и арамат - свойствен в срок на годност</t>
    </r>
  </si>
  <si>
    <t>1 л.</t>
  </si>
  <si>
    <t>Цена за 1 литър</t>
  </si>
  <si>
    <r>
      <t>Прясно мляко 2,0%</t>
    </r>
    <r>
      <rPr>
        <sz val="9"/>
        <rFont val="Arial"/>
        <family val="2"/>
      </rPr>
      <t>-пастьоризирано, вкус и арамат - свойствен в срок на годност</t>
    </r>
  </si>
  <si>
    <t>бр. - 0,400 кг.</t>
  </si>
  <si>
    <t>Пластмасови кофички по 0.400 кг.</t>
  </si>
  <si>
    <t>Цена за 1 кг.</t>
  </si>
  <si>
    <t>във фолио по 0.125кг. За бройка</t>
  </si>
  <si>
    <r>
      <t>Сирене краве</t>
    </r>
    <r>
      <rPr>
        <sz val="9"/>
        <rFont val="Arial"/>
        <family val="2"/>
      </rPr>
      <t xml:space="preserve"> - бяло саламурено / без саламурата/ - вкус, мирис и аромат специфичен за</t>
    </r>
    <r>
      <rPr>
        <b/>
        <sz val="9"/>
        <rFont val="Arial"/>
        <family val="2"/>
      </rPr>
      <t xml:space="preserve"> узряло</t>
    </r>
    <r>
      <rPr>
        <sz val="9"/>
        <rFont val="Arial"/>
        <family val="2"/>
      </rPr>
      <t xml:space="preserve"> сирене без страничен привкус и мирис</t>
    </r>
  </si>
  <si>
    <t>в пластмасови кутии или тенекии</t>
  </si>
  <si>
    <r>
      <t>Кашкавал "Витоша" от краве мляко –</t>
    </r>
    <r>
      <rPr>
        <sz val="9"/>
        <rFont val="Arial"/>
        <family val="2"/>
      </rPr>
      <t xml:space="preserve"> вкус, мирис и аромат - специфични за </t>
    </r>
    <r>
      <rPr>
        <b/>
        <sz val="9"/>
        <rFont val="Arial"/>
        <family val="2"/>
      </rPr>
      <t>узрял</t>
    </r>
    <r>
      <rPr>
        <sz val="9"/>
        <rFont val="Arial"/>
        <family val="2"/>
      </rPr>
      <t xml:space="preserve"> кашкавал без страничен привкус и мирис</t>
    </r>
  </si>
  <si>
    <t>опаковки по 1 кг</t>
  </si>
  <si>
    <r>
      <t>Краве масло</t>
    </r>
    <r>
      <rPr>
        <sz val="9"/>
        <rFont val="Arial"/>
        <family val="2"/>
      </rPr>
      <t xml:space="preserve"> не по малко от 75% масленост - цвят светложълт до бял; мирис - специфичен</t>
    </r>
  </si>
  <si>
    <t>бр. - 0.125 кг.</t>
  </si>
  <si>
    <t>в опаковка</t>
  </si>
  <si>
    <t>в кутийки по 0.100 кг</t>
  </si>
  <si>
    <t>Извара</t>
  </si>
  <si>
    <t>Малеби</t>
  </si>
  <si>
    <t>в опаковъчни кутиики от 0.150 кг.</t>
  </si>
  <si>
    <t>в опаковъчни кутиики</t>
  </si>
  <si>
    <t xml:space="preserve">цена за 1 кг </t>
  </si>
  <si>
    <t>Руска салата</t>
  </si>
  <si>
    <t>Катък</t>
  </si>
  <si>
    <t>Топено сирене</t>
  </si>
  <si>
    <t>кг</t>
  </si>
  <si>
    <t>Айрян</t>
  </si>
  <si>
    <t>бр.0.250</t>
  </si>
  <si>
    <t>бутилка от 0.250 л.</t>
  </si>
  <si>
    <r>
      <t>Кисело мляко</t>
    </r>
    <r>
      <rPr>
        <sz val="9"/>
        <rFont val="Arial"/>
        <family val="2"/>
      </rPr>
      <t>-</t>
    </r>
    <r>
      <rPr>
        <b/>
        <sz val="9"/>
        <rFont val="Arial"/>
        <family val="2"/>
      </rPr>
      <t xml:space="preserve"> Плодово</t>
    </r>
    <r>
      <rPr>
        <sz val="9"/>
        <rFont val="Arial"/>
        <family val="2"/>
      </rPr>
      <t xml:space="preserve"> - вкус и аромат - свойствен, приятно млечно-кисел - масленост: </t>
    </r>
    <r>
      <rPr>
        <b/>
        <sz val="9"/>
        <rFont val="Arial"/>
        <family val="2"/>
      </rPr>
      <t xml:space="preserve"> в срок на годност</t>
    </r>
  </si>
  <si>
    <t>бр. -</t>
  </si>
  <si>
    <t xml:space="preserve">Пластмасови кофички </t>
  </si>
  <si>
    <t>общо количество кг:</t>
  </si>
  <si>
    <t>общо за група втора: -  сбор на единичните цени от  колона № 8 от кандидата</t>
  </si>
  <si>
    <t>общо за група втора: -  Обща стойност на група втора - сбор на стойността от колона № 9</t>
  </si>
  <si>
    <t>IV.група - МЕСО, МЕСНИ ПРОИЗВЕДЕНИЯ И ДРУГИ</t>
  </si>
  <si>
    <r>
      <t>Пиле твърдо замразено</t>
    </r>
    <r>
      <rPr>
        <sz val="9"/>
        <rFont val="Arial"/>
        <family val="2"/>
      </rPr>
      <t xml:space="preserve"> - външен вид бледожълто, без видими механични повреди с нето тегло от 1.00 до 1.5 кг./</t>
    </r>
    <r>
      <rPr>
        <b/>
        <sz val="9"/>
        <rFont val="Arial"/>
        <family val="2"/>
      </rPr>
      <t>БЪЛГАРСКО ПРОИЗВОДСТВО/</t>
    </r>
  </si>
  <si>
    <t>в полиетиленови торбички по 1 бр. С нето тегло от 1.00 до 1.5 кг.</t>
  </si>
  <si>
    <t>цена за 1 кг</t>
  </si>
  <si>
    <r>
      <t>Пилешки бутчета замразени</t>
    </r>
    <r>
      <rPr>
        <sz val="9"/>
        <rFont val="Arial"/>
        <family val="2"/>
      </rPr>
      <t xml:space="preserve"> - бледожълти, без видими механични повреди, размерите да отговарят за първо качество с нето тегло на два брой над 0.800 кг.- </t>
    </r>
    <r>
      <rPr>
        <b/>
        <sz val="9"/>
        <rFont val="Arial"/>
        <family val="2"/>
      </rPr>
      <t>по 1 бр или по 2 бр. в пакетче</t>
    </r>
  </si>
  <si>
    <t>в полиетиленови торбички, с нето тегло на 2 бр. над 0.800 кг.</t>
  </si>
  <si>
    <r>
      <t>Телешки шол без кост</t>
    </r>
    <r>
      <rPr>
        <sz val="9"/>
        <rFont val="Arial"/>
        <family val="2"/>
      </rPr>
      <t xml:space="preserve"> - състои се от полуципестия мускул, включително и дисталните му части, не се допуска наличие на сланина</t>
    </r>
  </si>
  <si>
    <t>полиетиленови пликове по БДС по 1 кг.</t>
  </si>
  <si>
    <r>
      <t xml:space="preserve">Кайма смес - </t>
    </r>
    <r>
      <rPr>
        <b/>
        <sz val="9"/>
        <rFont val="Arial"/>
        <family val="2"/>
      </rPr>
      <t>60% телешко, 40%</t>
    </r>
    <r>
      <rPr>
        <sz val="9"/>
        <rFont val="Arial"/>
        <family val="2"/>
      </rPr>
      <t xml:space="preserve"> с- външен вид хомогенна маса с равномерно разпределени парченца месо и тлъстини; цвят бледокафяв до червен, вкус - умерено солен, мирис - свойствен за прясно месо</t>
    </r>
  </si>
  <si>
    <t>в полиетиленови торбички по 1 кг.</t>
  </si>
  <si>
    <r>
      <t xml:space="preserve">Кренвиш телешки </t>
    </r>
    <r>
      <rPr>
        <b/>
        <sz val="9"/>
        <rFont val="Arial"/>
        <family val="2"/>
      </rPr>
      <t>пушен</t>
    </r>
    <r>
      <rPr>
        <sz val="9"/>
        <rFont val="Arial"/>
        <family val="2"/>
      </rPr>
      <t xml:space="preserve"> - чиста и гладка повърхност, без петна, повреди и необичайни грапавини; цвят розово-кафяво-червеникав; мирис - специфичен и приятен.</t>
    </r>
  </si>
  <si>
    <t>наливен</t>
  </si>
  <si>
    <r>
      <t xml:space="preserve">Кренвиш телешки </t>
    </r>
    <r>
      <rPr>
        <b/>
        <sz val="9"/>
        <rFont val="Arial"/>
        <family val="2"/>
      </rPr>
      <t>обикновен</t>
    </r>
    <r>
      <rPr>
        <sz val="9"/>
        <rFont val="Arial"/>
        <family val="2"/>
      </rPr>
      <t xml:space="preserve"> - чиста и гладка повърхност, без петна, повреди и необичайни грапавини; цвят розово-кафяво-червеникав; мирис - специфичен и приятен.</t>
    </r>
  </si>
  <si>
    <r>
      <t xml:space="preserve">Колбас малотраен телешки охладен </t>
    </r>
    <r>
      <rPr>
        <sz val="9"/>
        <rFont val="Arial"/>
        <family val="2"/>
      </rPr>
      <t>- т</t>
    </r>
    <r>
      <rPr>
        <b/>
        <sz val="9"/>
        <rFont val="Arial"/>
        <family val="2"/>
      </rPr>
      <t>елешки, льонер, хамбурски</t>
    </r>
    <r>
      <rPr>
        <sz val="9"/>
        <rFont val="Arial"/>
        <family val="2"/>
      </rPr>
      <t xml:space="preserve"> - чиста и гладка повърхност, без петна, повреди и необичайни грапавини, цвят - кафяво-червеникав; мирис - специфичен и приятен</t>
    </r>
  </si>
  <si>
    <r>
      <t>Леонска наденица с кашкавал</t>
    </r>
    <r>
      <rPr>
        <sz val="9"/>
        <rFont val="Arial"/>
        <family val="2"/>
      </rPr>
      <t>-без повреди и необичайни грапавини, без петна и празнини под обвивката, цвят кафяво червен, мирис и вкус свойствен за варена наредица</t>
    </r>
  </si>
  <si>
    <r>
      <t>Шунка</t>
    </r>
    <r>
      <rPr>
        <sz val="9"/>
        <rFont val="Arial"/>
        <family val="2"/>
      </rPr>
      <t>- без повреди и необичайни грапавини, без петна и празнини под обвивката, цвят кафяво червен, мирис и вкус свойствен за шунка</t>
    </r>
  </si>
  <si>
    <r>
      <t>Свински шол</t>
    </r>
    <r>
      <rPr>
        <sz val="9"/>
        <rFont val="Arial"/>
        <family val="2"/>
      </rPr>
      <t xml:space="preserve"> без кост - състои се от полуципестия мускул, включително и дисталните му части, не се допуска наличие на сланина</t>
    </r>
  </si>
  <si>
    <r>
      <t>Агнешко месо</t>
    </r>
    <r>
      <rPr>
        <sz val="9"/>
        <rFont val="Arial"/>
        <family val="2"/>
      </rPr>
      <t xml:space="preserve"> / - без групи фасции и сухожилия, охладено</t>
    </r>
  </si>
  <si>
    <r>
      <t>Пастет</t>
    </r>
    <r>
      <rPr>
        <sz val="9"/>
        <rFont val="Arial"/>
        <family val="2"/>
      </rPr>
      <t>- цвят еднороден, характерен за вида: еднородно смляна маса без отделяне на течност и въздушни мехурчета; вкус и мирис - приятни, специфични</t>
    </r>
  </si>
  <si>
    <t>бр./кут.</t>
  </si>
  <si>
    <t>в метални кутии  0.220 кг</t>
  </si>
  <si>
    <r>
      <t>Яйца</t>
    </r>
    <r>
      <rPr>
        <sz val="9"/>
        <rFont val="Arial"/>
        <family val="2"/>
      </rPr>
      <t xml:space="preserve"> - кокоши размер м - черупка нормална, чиста, непроведена, здрава с тегло от 40 до 50 грама</t>
    </r>
  </si>
  <si>
    <t>в картонени кори по 30 броя и печат на всяко яйце и печат на кашона 1 бр.-0.050 кг.</t>
  </si>
  <si>
    <r>
      <t>Филе от скумрия</t>
    </r>
    <r>
      <rPr>
        <sz val="9"/>
        <rFont val="Arial"/>
        <family val="2"/>
      </rPr>
      <t xml:space="preserve"> - белезникаво, розов цвят, мирис след размразяване, характерен за прясна риба</t>
    </r>
  </si>
  <si>
    <t>наливна</t>
  </si>
  <si>
    <r>
      <t xml:space="preserve">Филе от бяла риба </t>
    </r>
    <r>
      <rPr>
        <sz val="9"/>
        <rFont val="Arial"/>
        <family val="2"/>
      </rPr>
      <t>-с естествен цвят, мирис след размразяване-свеж, характерен за прясна риба, без признаци на развала</t>
    </r>
  </si>
  <si>
    <t>Общо за група трета: - Сбор на единичните цени от колона № 8</t>
  </si>
  <si>
    <t>Общо за група трета: Обща стойност на група трета - сбор на стойността от колона № 9</t>
  </si>
  <si>
    <r>
      <t>Захар кристална</t>
    </r>
    <r>
      <rPr>
        <sz val="9"/>
        <rFont val="Arial"/>
        <family val="2"/>
      </rPr>
      <t xml:space="preserve"> - външен вид - сухи, неслепени, еднородни кристали с ясно изразени стени, цвят - бял, вкус - сладък, разтворимост - пълна, чужди примеси не се допускат</t>
    </r>
  </si>
  <si>
    <t>пликове по БДС по 1 кг</t>
  </si>
  <si>
    <t>цена за 1 кг.</t>
  </si>
  <si>
    <r>
      <t>ПЧЕЛЕН МЕД</t>
    </r>
    <r>
      <rPr>
        <sz val="9"/>
        <rFont val="Arial"/>
        <family val="2"/>
      </rPr>
      <t>- в буркани от 0.680 кг.</t>
    </r>
  </si>
  <si>
    <t>буркани от 0.680 кг.</t>
  </si>
  <si>
    <r>
      <t>Вафли обикновени</t>
    </r>
    <r>
      <rPr>
        <sz val="9"/>
        <rFont val="Arial"/>
        <family val="2"/>
      </rPr>
      <t xml:space="preserve"> - цвят от светложълт до бежов, без петна по кората/ </t>
    </r>
    <r>
      <rPr>
        <b/>
        <sz val="9"/>
        <rFont val="Arial"/>
        <family val="2"/>
      </rPr>
      <t>задължително в единично опаковки/- 0.060 кг</t>
    </r>
  </si>
  <si>
    <t>1 бр.</t>
  </si>
  <si>
    <t>единична опаковка за 1 бр. Вафла - 0.060 кг</t>
  </si>
  <si>
    <r>
      <t>Халва Тахан</t>
    </r>
    <r>
      <rPr>
        <sz val="9"/>
        <rFont val="Arial"/>
        <family val="2"/>
      </rPr>
      <t xml:space="preserve"> - цвят кремав до светлобежов. Консистенция - лесно режеща се и трошаща без страничен привкус и мирис</t>
    </r>
  </si>
  <si>
    <t>опаковки от 0.370 кг</t>
  </si>
  <si>
    <r>
      <t xml:space="preserve">Мармалад </t>
    </r>
    <r>
      <rPr>
        <b/>
        <sz val="9"/>
        <rFont val="Arial"/>
        <family val="2"/>
      </rPr>
      <t>ШИПКОВ</t>
    </r>
    <r>
      <rPr>
        <sz val="9"/>
        <rFont val="Arial"/>
        <family val="2"/>
      </rPr>
      <t>- продукт с леплива повърхност, еластичен, без признаци на захаросване с характерен блясък, цвят - характерен за плода</t>
    </r>
  </si>
  <si>
    <t xml:space="preserve">буркан - до 0.340 кг. </t>
  </si>
  <si>
    <r>
      <t xml:space="preserve">Мармалад </t>
    </r>
    <r>
      <rPr>
        <b/>
        <sz val="9"/>
        <rFont val="Arial"/>
        <family val="2"/>
      </rPr>
      <t>ЯБЪЛКОВ</t>
    </r>
    <r>
      <rPr>
        <sz val="9"/>
        <rFont val="Arial"/>
        <family val="2"/>
      </rPr>
      <t>- продукт с леплива повърхност, еластичен, без признаци на захаросване с характерен блясък, цвят - характерен за плода / на калъп, за рязане /</t>
    </r>
  </si>
  <si>
    <r>
      <t>Конфитюр</t>
    </r>
    <r>
      <rPr>
        <sz val="9"/>
        <rFont val="Arial"/>
        <family val="2"/>
      </rPr>
      <t xml:space="preserve"> - желиран продукт, с равномерно разпределени плодове. Не се допуска захаросване, пяна, мехурчета от въздух, наличие на семки, костилки и плодови кожици; цвят - характерен за плода; вкус - сладък или сладко-кисел</t>
    </r>
  </si>
  <si>
    <t xml:space="preserve">буркан -  0.340 кг </t>
  </si>
  <si>
    <r>
      <t>Нишесте - десертно</t>
    </r>
    <r>
      <rPr>
        <sz val="9"/>
        <rFont val="Arial"/>
        <family val="2"/>
      </rPr>
      <t xml:space="preserve"> - вкус специфичен, прах с включени безвредни бои за хранителни цели, не се допуска смесването на отделните видове нишесте, боята да отговаря на аромата на есенцията</t>
    </r>
  </si>
  <si>
    <t>бр./0.100кг</t>
  </si>
  <si>
    <t>в полиетиленови пликове по БДС по 0.100 кг</t>
  </si>
  <si>
    <t>Вафла шоколадова, не по малка от 0.060 кг</t>
  </si>
  <si>
    <t>бр./ не по малко от 0.060 кг</t>
  </si>
  <si>
    <t>индивидуална опаковка</t>
  </si>
  <si>
    <t>Вафла "Морена", не по малка от 0.060 кг</t>
  </si>
  <si>
    <t>Суха паста "Балкан", не по-малка от 0.060 кг., прясна, в индивидуална опаковка</t>
  </si>
  <si>
    <t>бр./0.060кг.</t>
  </si>
  <si>
    <t>Суха паста "Ливия", не по-малка от 0.060 кг., прясна, в индивидуална опаковка</t>
  </si>
  <si>
    <t>Паста "Букет" - по 0.070 кг.</t>
  </si>
  <si>
    <t>Паста "Карамел" по .100 кг.</t>
  </si>
  <si>
    <t>Суха паста "Ком" по 0.060 кг.</t>
  </si>
  <si>
    <t>Руло шоколадово - до 0.200 кг, в индивидуална опаковка</t>
  </si>
  <si>
    <t>Руло фруктово - до 0.200 кг, в индивидуална опаковка</t>
  </si>
  <si>
    <t>Руло козуначено - до 0.200 кг, в индивидуална опаковка</t>
  </si>
  <si>
    <t>Кроасани /22 карата/- не по-малко от 0.060 кг., в индивидуални опаковки</t>
  </si>
  <si>
    <t>опаковка по 1 бр. Съгласно БДС</t>
  </si>
  <si>
    <t>Меденки - не по малки от 0.060 кг, индивидуално опаковани</t>
  </si>
  <si>
    <t xml:space="preserve">индивидуална опаковка </t>
  </si>
  <si>
    <t>Линцер - не по малък от 0.060 кг., в индивидуални опаковки</t>
  </si>
  <si>
    <t>Реване обикновено по 0.100 кг.</t>
  </si>
  <si>
    <t>Бисквити -обикновени - повърхност релефна, характерна за асортимента. Цвят от светлобежов до светлокафяв. Повърхност при счупване с ясно изразена пореска структура. Вкус и мирис - приятни, без страничен привкус</t>
  </si>
  <si>
    <t>бр./0.330кг</t>
  </si>
  <si>
    <t>в полиетилен или полипропилен целофан от 0.330 кг.</t>
  </si>
  <si>
    <t>Бисквити "Закуска" - повърхност релефна, характерна за асортимента. Цвят от светлобежов до светлокафяв. Повърхност при счупване с ясно изразена пореска структура. Вкус и мирис - приятни, без страничен привкус</t>
  </si>
  <si>
    <t>Стафиди</t>
  </si>
  <si>
    <t>Общо за група четвърта: - Сбор на единичните цени от колона № 8</t>
  </si>
  <si>
    <t>Общо за група четвърта: - Обща стойност на група четвърта - сбор на стойността от колона № 9</t>
  </si>
  <si>
    <r>
      <t>Слънчогледово олио</t>
    </r>
    <r>
      <rPr>
        <sz val="9"/>
        <rFont val="Arial"/>
        <family val="2"/>
      </rPr>
      <t xml:space="preserve"> с мазнини 99.9/100 - бмистро без утйки; цвят - светложълт до златисто жълт; вкус и мирис, характерни без странични привкус и мирис</t>
    </r>
  </si>
  <si>
    <t>1 литър</t>
  </si>
  <si>
    <t>в пластмасова бутилко по 1 литър</t>
  </si>
  <si>
    <t>цена за 1 литър</t>
  </si>
  <si>
    <r>
      <t>Оцет-винен</t>
    </r>
    <r>
      <rPr>
        <sz val="9"/>
        <rFont val="Arial"/>
        <family val="2"/>
      </rPr>
      <t xml:space="preserve"> - жълто-оранжев до винено-червен, бистър, без устайка; кисел вкус; характерен за оцета</t>
    </r>
  </si>
  <si>
    <t>бр.бут</t>
  </si>
  <si>
    <t>в пластмасова бутилко по 0.700мл</t>
  </si>
  <si>
    <r>
      <t>Ориз</t>
    </r>
    <r>
      <rPr>
        <sz val="9"/>
        <rFont val="Arial"/>
        <family val="2"/>
      </rPr>
      <t xml:space="preserve"> - да не е брашнясал и да не съдържа живи или мъртви вредители; цвят бял до кремав, без мирис на мухъл и запарено. Зелени и неолющени зърна не се допускат-</t>
    </r>
    <r>
      <rPr>
        <b/>
        <sz val="9"/>
        <rFont val="Arial"/>
        <family val="2"/>
      </rPr>
      <t>ЕКСТРА ИЛИ ПЪРВО КАЧЕСТВО</t>
    </r>
  </si>
  <si>
    <t>в полиетиленова торбичка по БДС по 1 кг</t>
  </si>
  <si>
    <r>
      <t>Зрял фасул бял</t>
    </r>
    <r>
      <rPr>
        <sz val="9"/>
        <rFont val="Arial"/>
        <family val="2"/>
      </rPr>
      <t xml:space="preserve"> - без начупени зърна и следи от вредители, чист без наличие на примеси, да отговаря на </t>
    </r>
    <r>
      <rPr>
        <b/>
        <sz val="9"/>
        <rFont val="Arial"/>
        <family val="2"/>
      </rPr>
      <t>първо качество, В ПАКЕТ</t>
    </r>
  </si>
  <si>
    <t>в ПАКЕТ по 1 кг</t>
  </si>
  <si>
    <r>
      <t>Леща</t>
    </r>
    <r>
      <rPr>
        <sz val="9"/>
        <rFont val="Arial"/>
        <family val="2"/>
      </rPr>
      <t xml:space="preserve"> - без начупени зърна и следи от вредители, чист без наличие на примеси, да отговаря на </t>
    </r>
    <r>
      <rPr>
        <b/>
        <sz val="9"/>
        <rFont val="Arial"/>
        <family val="2"/>
      </rPr>
      <t>1-во качество, в пакет</t>
    </r>
  </si>
  <si>
    <t>доставка в плик по 1 л</t>
  </si>
  <si>
    <t>доставка в кутия по 1л</t>
  </si>
  <si>
    <t>по групи за обществена поръчка за периода от 2015/ 2016 година</t>
  </si>
  <si>
    <r>
      <t>Салам трайно варен</t>
    </r>
    <r>
      <rPr>
        <sz val="9"/>
        <rFont val="Arial"/>
        <family val="2"/>
      </rPr>
      <t xml:space="preserve"> - </t>
    </r>
    <r>
      <rPr>
        <b/>
        <sz val="9"/>
        <rFont val="Arial"/>
        <family val="2"/>
      </rPr>
      <t>шпеков, луканка, филе</t>
    </r>
    <r>
      <rPr>
        <sz val="9"/>
        <rFont val="Arial"/>
        <family val="2"/>
      </rPr>
      <t xml:space="preserve"> - външна повърхонст чиста, леко набръчкана без петна и грапавини по обвивките с кафяво-червен цвят; мирис - свойствен с едва доловим дъх на дим, вкус - специфичен с едва доловим дъх на дим</t>
    </r>
  </si>
  <si>
    <r>
      <t xml:space="preserve">Филе от хек(мерлуза) </t>
    </r>
    <r>
      <rPr>
        <sz val="9"/>
        <rFont val="Arial"/>
        <family val="2"/>
      </rPr>
      <t>-с естествен цвят, мирис след размразяване-свеж, характерен за прясна риба, без признаци на развала</t>
    </r>
  </si>
  <si>
    <r>
      <t xml:space="preserve">Филе от сафрид </t>
    </r>
    <r>
      <rPr>
        <sz val="9"/>
        <rFont val="Arial"/>
        <family val="2"/>
      </rPr>
      <t>-с естествен цвят, мирис след размразяване-свеж, характерен за прясна риба, без признаци на развала</t>
    </r>
  </si>
  <si>
    <r>
      <t>Пилешко  филе</t>
    </r>
    <r>
      <rPr>
        <sz val="9"/>
        <rFont val="Arial"/>
        <family val="2"/>
      </rPr>
      <t xml:space="preserve"> - външен вид бледожълто, без видими механични повреди..</t>
    </r>
  </si>
  <si>
    <t xml:space="preserve">полиетиленови пликове по БДС </t>
  </si>
  <si>
    <t>бр., 0.650 кг.</t>
  </si>
  <si>
    <t>бр., 0.600 кг.</t>
  </si>
  <si>
    <t>за 1 брой/ малка милинка от 0,100кг.</t>
  </si>
  <si>
    <t>за 1 брой от 0,100кг</t>
  </si>
  <si>
    <t>за 1 брой/ малка милинка от 0,100 кг.</t>
  </si>
  <si>
    <t>Образец - № 2</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</si>
</sst>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mm/yyyy&quot; г.&quot;"/>
    <numFmt numFmtId="173" formatCode="0.000"/>
  </numFmts>
  <fonts count="2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9"/>
      <name val="Arial"/>
      <family val="2"/>
    </font>
    <font>
      <sz val="12"/>
      <name val="Arial"/>
      <family val="2"/>
    </font>
    <font>
      <b/>
      <sz val="9"/>
      <name val="Arial"/>
      <family val="2"/>
    </font>
    <font>
      <b/>
      <sz val="12"/>
      <name val="Arial"/>
      <family val="2"/>
    </font>
    <font>
      <b/>
      <sz val="14"/>
      <name val="Arial"/>
      <family val="2"/>
    </font>
    <font>
      <b/>
      <u val="single"/>
      <sz val="9"/>
      <name val="Arial"/>
      <family val="2"/>
    </font>
    <font>
      <sz val="14"/>
      <name val="Arial"/>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medium">
        <color indexed="8"/>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color indexed="63"/>
      </left>
      <right style="thin">
        <color indexed="8"/>
      </right>
      <top style="thin">
        <color indexed="8"/>
      </top>
      <bottom style="medium"/>
    </border>
    <border>
      <left style="thin"/>
      <right style="thin"/>
      <top style="thin"/>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style="thin"/>
      <bottom style="thin"/>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171" fontId="0" fillId="0" borderId="0" applyFill="0" applyBorder="0" applyAlignment="0" applyProtection="0"/>
    <xf numFmtId="169" fontId="0" fillId="0" borderId="0" applyFill="0" applyBorder="0" applyAlignment="0" applyProtection="0"/>
    <xf numFmtId="9" fontId="0" fillId="0" borderId="0" applyFill="0" applyBorder="0" applyAlignment="0" applyProtection="0"/>
  </cellStyleXfs>
  <cellXfs count="231">
    <xf numFmtId="0" fontId="0" fillId="0" borderId="0" xfId="0" applyAlignment="1">
      <alignment/>
    </xf>
    <xf numFmtId="0" fontId="18" fillId="0" borderId="0" xfId="0" applyFont="1" applyAlignment="1">
      <alignment horizontal="center" vertical="center"/>
    </xf>
    <xf numFmtId="0" fontId="19" fillId="0" borderId="0" xfId="0" applyFont="1" applyAlignment="1">
      <alignment/>
    </xf>
    <xf numFmtId="0" fontId="0" fillId="0" borderId="0" xfId="0" applyFont="1" applyAlignment="1">
      <alignment horizontal="center"/>
    </xf>
    <xf numFmtId="0" fontId="0" fillId="0" borderId="0" xfId="0" applyFont="1" applyAlignment="1">
      <alignment/>
    </xf>
    <xf numFmtId="0" fontId="0" fillId="24" borderId="0" xfId="0" applyFont="1" applyFill="1" applyAlignment="1">
      <alignment/>
    </xf>
    <xf numFmtId="0" fontId="20" fillId="0" borderId="0" xfId="0" applyFont="1" applyAlignment="1">
      <alignment/>
    </xf>
    <xf numFmtId="0" fontId="21" fillId="0" borderId="0" xfId="0" applyFont="1" applyAlignment="1">
      <alignment horizontal="center"/>
    </xf>
    <xf numFmtId="0" fontId="18" fillId="0" borderId="0" xfId="0" applyFont="1" applyAlignment="1">
      <alignment/>
    </xf>
    <xf numFmtId="0" fontId="0" fillId="0" borderId="0" xfId="0" applyFont="1" applyAlignment="1">
      <alignment/>
    </xf>
    <xf numFmtId="0" fontId="18" fillId="24" borderId="0" xfId="0" applyFont="1" applyFill="1" applyAlignment="1">
      <alignment/>
    </xf>
    <xf numFmtId="0" fontId="18" fillId="0" borderId="0" xfId="0" applyFont="1" applyAlignment="1">
      <alignment/>
    </xf>
    <xf numFmtId="0" fontId="22" fillId="0" borderId="0" xfId="0" applyFont="1" applyAlignment="1">
      <alignment/>
    </xf>
    <xf numFmtId="0" fontId="23" fillId="0" borderId="0" xfId="0" applyFont="1" applyAlignment="1">
      <alignment/>
    </xf>
    <xf numFmtId="0" fontId="18" fillId="0" borderId="10" xfId="0" applyFont="1" applyBorder="1" applyAlignment="1">
      <alignment horizontal="center" vertical="center"/>
    </xf>
    <xf numFmtId="0" fontId="21" fillId="0" borderId="10" xfId="0" applyFont="1" applyBorder="1" applyAlignment="1">
      <alignment horizontal="center" vertical="center"/>
    </xf>
    <xf numFmtId="0" fontId="18" fillId="0" borderId="10" xfId="0" applyFont="1" applyBorder="1" applyAlignment="1">
      <alignment horizontal="center" vertical="center" wrapText="1"/>
    </xf>
    <xf numFmtId="0" fontId="18" fillId="24" borderId="10" xfId="0" applyFont="1" applyFill="1" applyBorder="1" applyAlignment="1">
      <alignment horizontal="center" vertical="center" wrapText="1"/>
    </xf>
    <xf numFmtId="0" fontId="18"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Alignment="1">
      <alignment horizontal="center" vertical="center"/>
    </xf>
    <xf numFmtId="0" fontId="18" fillId="0" borderId="12" xfId="0" applyFont="1" applyBorder="1" applyAlignment="1">
      <alignment horizontal="center" vertical="center"/>
    </xf>
    <xf numFmtId="0" fontId="21" fillId="0" borderId="12" xfId="0" applyFont="1" applyBorder="1" applyAlignment="1">
      <alignment horizontal="center" vertical="center"/>
    </xf>
    <xf numFmtId="0" fontId="18" fillId="0" borderId="12" xfId="0" applyFont="1" applyBorder="1" applyAlignment="1">
      <alignment horizontal="center" vertical="center" wrapText="1"/>
    </xf>
    <xf numFmtId="0" fontId="18" fillId="24" borderId="12"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xf>
    <xf numFmtId="0" fontId="18" fillId="6" borderId="15" xfId="0" applyFont="1" applyFill="1" applyBorder="1" applyAlignment="1">
      <alignment horizontal="center" vertical="center"/>
    </xf>
    <xf numFmtId="0" fontId="21" fillId="6" borderId="16" xfId="0" applyFont="1" applyFill="1" applyBorder="1" applyAlignment="1">
      <alignment horizontal="center" wrapText="1"/>
    </xf>
    <xf numFmtId="0" fontId="0" fillId="6" borderId="16" xfId="0" applyFont="1" applyFill="1" applyBorder="1" applyAlignment="1">
      <alignment horizontal="center"/>
    </xf>
    <xf numFmtId="0" fontId="0" fillId="6" borderId="16" xfId="0" applyFont="1" applyFill="1" applyBorder="1" applyAlignment="1">
      <alignment/>
    </xf>
    <xf numFmtId="0" fontId="0" fillId="6" borderId="17" xfId="0" applyFont="1" applyFill="1" applyBorder="1" applyAlignment="1">
      <alignment/>
    </xf>
    <xf numFmtId="0" fontId="20" fillId="6" borderId="18" xfId="0" applyFont="1" applyFill="1" applyBorder="1" applyAlignment="1">
      <alignment/>
    </xf>
    <xf numFmtId="0" fontId="18" fillId="0" borderId="19" xfId="0" applyFont="1" applyBorder="1" applyAlignment="1">
      <alignment horizontal="center" vertical="center"/>
    </xf>
    <xf numFmtId="0" fontId="21" fillId="0" borderId="19" xfId="0" applyFont="1" applyBorder="1" applyAlignment="1">
      <alignment wrapText="1"/>
    </xf>
    <xf numFmtId="0" fontId="19" fillId="0" borderId="19" xfId="0" applyFont="1" applyBorder="1" applyAlignment="1">
      <alignment horizontal="center" vertical="center" wrapText="1"/>
    </xf>
    <xf numFmtId="2" fontId="0" fillId="0" borderId="10" xfId="0" applyNumberFormat="1" applyFont="1" applyBorder="1" applyAlignment="1">
      <alignment vertical="center"/>
    </xf>
    <xf numFmtId="2" fontId="20" fillId="0" borderId="19" xfId="0" applyNumberFormat="1" applyFont="1" applyBorder="1" applyAlignment="1">
      <alignment vertical="center" wrapText="1"/>
    </xf>
    <xf numFmtId="0" fontId="21" fillId="0" borderId="10" xfId="0" applyFont="1" applyBorder="1" applyAlignment="1">
      <alignment vertical="center" wrapText="1"/>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0" fillId="24" borderId="10" xfId="0" applyFont="1" applyFill="1" applyBorder="1" applyAlignment="1">
      <alignment vertical="center"/>
    </xf>
    <xf numFmtId="2" fontId="0" fillId="0" borderId="11" xfId="0" applyNumberFormat="1" applyFont="1" applyBorder="1" applyAlignment="1">
      <alignment vertical="center" wrapText="1"/>
    </xf>
    <xf numFmtId="0" fontId="19" fillId="0" borderId="10" xfId="0" applyFont="1" applyBorder="1" applyAlignment="1">
      <alignment wrapText="1"/>
    </xf>
    <xf numFmtId="0" fontId="21" fillId="0" borderId="10" xfId="0" applyFont="1" applyBorder="1" applyAlignment="1">
      <alignment wrapText="1"/>
    </xf>
    <xf numFmtId="0" fontId="19" fillId="0" borderId="10" xfId="0" applyFont="1" applyBorder="1" applyAlignment="1">
      <alignment vertical="center" wrapText="1"/>
    </xf>
    <xf numFmtId="0" fontId="18" fillId="6" borderId="10" xfId="0" applyFont="1" applyFill="1" applyBorder="1" applyAlignment="1">
      <alignment horizontal="center" vertical="center"/>
    </xf>
    <xf numFmtId="0" fontId="21" fillId="6" borderId="10" xfId="0" applyFont="1" applyFill="1" applyBorder="1" applyAlignment="1">
      <alignment vertical="center" wrapText="1"/>
    </xf>
    <xf numFmtId="2" fontId="18" fillId="0" borderId="10" xfId="0" applyNumberFormat="1" applyFont="1" applyBorder="1" applyAlignment="1">
      <alignment vertical="center"/>
    </xf>
    <xf numFmtId="2" fontId="18" fillId="0" borderId="11" xfId="0" applyNumberFormat="1" applyFont="1" applyBorder="1" applyAlignment="1">
      <alignment vertical="center" wrapText="1"/>
    </xf>
    <xf numFmtId="0" fontId="18" fillId="6" borderId="14" xfId="0" applyFont="1" applyFill="1" applyBorder="1" applyAlignment="1">
      <alignment horizontal="center" vertical="center"/>
    </xf>
    <xf numFmtId="0" fontId="21" fillId="6" borderId="14" xfId="0" applyFont="1" applyFill="1" applyBorder="1" applyAlignment="1">
      <alignment vertical="center" wrapText="1"/>
    </xf>
    <xf numFmtId="2" fontId="20" fillId="0" borderId="0" xfId="0" applyNumberFormat="1" applyFont="1" applyAlignment="1">
      <alignment/>
    </xf>
    <xf numFmtId="0" fontId="19" fillId="0" borderId="10" xfId="0" applyFont="1" applyBorder="1" applyAlignment="1">
      <alignment horizontal="center" wrapText="1"/>
    </xf>
    <xf numFmtId="0" fontId="19" fillId="0" borderId="10" xfId="0" applyFont="1" applyBorder="1" applyAlignment="1">
      <alignment horizontal="left" vertical="center" wrapText="1"/>
    </xf>
    <xf numFmtId="0" fontId="21" fillId="6" borderId="10" xfId="0" applyFont="1" applyFill="1" applyBorder="1" applyAlignment="1">
      <alignment horizontal="center" vertical="center"/>
    </xf>
    <xf numFmtId="0" fontId="21" fillId="6" borderId="10" xfId="0" applyFont="1" applyFill="1" applyBorder="1" applyAlignment="1">
      <alignment horizontal="center" vertical="center" wrapText="1"/>
    </xf>
    <xf numFmtId="2" fontId="18" fillId="6" borderId="10" xfId="0" applyNumberFormat="1" applyFont="1" applyFill="1" applyBorder="1" applyAlignment="1">
      <alignment horizontal="center" vertical="center"/>
    </xf>
    <xf numFmtId="0" fontId="22" fillId="6" borderId="10" xfId="0" applyFont="1" applyFill="1" applyBorder="1" applyAlignment="1">
      <alignment horizontal="center" vertical="center"/>
    </xf>
    <xf numFmtId="0" fontId="21" fillId="6" borderId="14" xfId="0" applyFont="1" applyFill="1" applyBorder="1" applyAlignment="1">
      <alignment horizontal="center" vertical="center"/>
    </xf>
    <xf numFmtId="0" fontId="21" fillId="6" borderId="14" xfId="0" applyFont="1" applyFill="1" applyBorder="1" applyAlignment="1">
      <alignment horizontal="center" vertical="center" wrapText="1"/>
    </xf>
    <xf numFmtId="2" fontId="18" fillId="6" borderId="14" xfId="0" applyNumberFormat="1" applyFont="1" applyFill="1" applyBorder="1" applyAlignment="1">
      <alignment horizontal="center" vertical="center"/>
    </xf>
    <xf numFmtId="0" fontId="22" fillId="6" borderId="14" xfId="0" applyFont="1" applyFill="1" applyBorder="1" applyAlignment="1">
      <alignment horizontal="center" vertical="center"/>
    </xf>
    <xf numFmtId="0" fontId="22" fillId="0" borderId="0" xfId="0" applyFont="1" applyAlignment="1">
      <alignment horizontal="center" vertical="center"/>
    </xf>
    <xf numFmtId="0" fontId="21" fillId="6" borderId="16" xfId="0" applyFont="1" applyFill="1" applyBorder="1" applyAlignment="1">
      <alignment vertical="center" wrapText="1"/>
    </xf>
    <xf numFmtId="0" fontId="19" fillId="6" borderId="16" xfId="0" applyFont="1" applyFill="1" applyBorder="1" applyAlignment="1">
      <alignment horizontal="center"/>
    </xf>
    <xf numFmtId="0" fontId="19" fillId="6" borderId="16" xfId="0" applyFont="1" applyFill="1" applyBorder="1" applyAlignment="1">
      <alignment/>
    </xf>
    <xf numFmtId="0" fontId="19" fillId="6" borderId="16" xfId="0" applyFont="1" applyFill="1" applyBorder="1" applyAlignment="1">
      <alignment horizontal="center" wrapText="1"/>
    </xf>
    <xf numFmtId="0" fontId="21" fillId="0" borderId="19" xfId="0" applyFont="1" applyBorder="1" applyAlignment="1">
      <alignment vertical="center" wrapText="1"/>
    </xf>
    <xf numFmtId="0" fontId="19" fillId="0" borderId="19" xfId="0" applyFont="1" applyBorder="1" applyAlignment="1">
      <alignment horizontal="center" vertical="center"/>
    </xf>
    <xf numFmtId="0" fontId="21" fillId="6" borderId="10" xfId="0" applyFont="1" applyFill="1" applyBorder="1" applyAlignment="1">
      <alignment horizontal="left" vertical="center" wrapText="1"/>
    </xf>
    <xf numFmtId="0" fontId="21" fillId="6" borderId="10" xfId="0" applyFont="1" applyFill="1" applyBorder="1" applyAlignment="1">
      <alignment horizontal="center"/>
    </xf>
    <xf numFmtId="0" fontId="21" fillId="6" borderId="10" xfId="0" applyFont="1" applyFill="1" applyBorder="1" applyAlignment="1">
      <alignment wrapText="1"/>
    </xf>
    <xf numFmtId="0" fontId="21" fillId="6" borderId="10" xfId="0" applyFont="1" applyFill="1" applyBorder="1" applyAlignment="1">
      <alignment horizontal="center" wrapText="1"/>
    </xf>
    <xf numFmtId="0" fontId="18" fillId="6" borderId="10" xfId="0" applyFont="1" applyFill="1" applyBorder="1" applyAlignment="1">
      <alignment/>
    </xf>
    <xf numFmtId="2" fontId="18" fillId="6" borderId="10" xfId="0" applyNumberFormat="1" applyFont="1" applyFill="1" applyBorder="1" applyAlignment="1">
      <alignment/>
    </xf>
    <xf numFmtId="0" fontId="22" fillId="6" borderId="10" xfId="0" applyFont="1" applyFill="1" applyBorder="1" applyAlignment="1">
      <alignment/>
    </xf>
    <xf numFmtId="0" fontId="21" fillId="6" borderId="14" xfId="0" applyFont="1" applyFill="1" applyBorder="1" applyAlignment="1">
      <alignment horizontal="left" vertical="center" wrapText="1"/>
    </xf>
    <xf numFmtId="0" fontId="21" fillId="6" borderId="14" xfId="0" applyFont="1" applyFill="1" applyBorder="1" applyAlignment="1">
      <alignment horizontal="center"/>
    </xf>
    <xf numFmtId="0" fontId="21" fillId="6" borderId="14" xfId="0" applyFont="1" applyFill="1" applyBorder="1" applyAlignment="1">
      <alignment wrapText="1"/>
    </xf>
    <xf numFmtId="0" fontId="21" fillId="6" borderId="14" xfId="0" applyFont="1" applyFill="1" applyBorder="1" applyAlignment="1">
      <alignment horizontal="center" wrapText="1"/>
    </xf>
    <xf numFmtId="0" fontId="18" fillId="6" borderId="14" xfId="0" applyFont="1" applyFill="1" applyBorder="1" applyAlignment="1">
      <alignment/>
    </xf>
    <xf numFmtId="2" fontId="18" fillId="6" borderId="14" xfId="0" applyNumberFormat="1" applyFont="1" applyFill="1" applyBorder="1" applyAlignment="1">
      <alignment/>
    </xf>
    <xf numFmtId="0" fontId="22" fillId="6" borderId="14" xfId="0" applyFont="1" applyFill="1" applyBorder="1" applyAlignment="1">
      <alignment/>
    </xf>
    <xf numFmtId="0" fontId="21" fillId="6" borderId="16" xfId="0" applyFont="1" applyFill="1" applyBorder="1" applyAlignment="1">
      <alignment horizontal="center" vertical="center" wrapText="1"/>
    </xf>
    <xf numFmtId="0" fontId="19" fillId="0" borderId="19" xfId="0" applyFont="1" applyBorder="1" applyAlignment="1">
      <alignment wrapText="1"/>
    </xf>
    <xf numFmtId="0" fontId="19" fillId="6" borderId="10" xfId="0" applyFont="1" applyFill="1" applyBorder="1" applyAlignment="1">
      <alignment horizontal="center" vertical="center"/>
    </xf>
    <xf numFmtId="0" fontId="19" fillId="6" borderId="10" xfId="0" applyFont="1" applyFill="1" applyBorder="1" applyAlignment="1">
      <alignment horizontal="center" vertical="center" wrapText="1"/>
    </xf>
    <xf numFmtId="0" fontId="0" fillId="6" borderId="10" xfId="0" applyFont="1" applyFill="1" applyBorder="1" applyAlignment="1">
      <alignment/>
    </xf>
    <xf numFmtId="2" fontId="22" fillId="6" borderId="10" xfId="0" applyNumberFormat="1" applyFont="1" applyFill="1" applyBorder="1" applyAlignment="1">
      <alignment/>
    </xf>
    <xf numFmtId="0" fontId="20" fillId="6" borderId="14" xfId="0" applyFont="1" applyFill="1" applyBorder="1" applyAlignment="1">
      <alignment/>
    </xf>
    <xf numFmtId="0" fontId="19" fillId="6" borderId="14" xfId="0" applyFont="1" applyFill="1" applyBorder="1" applyAlignment="1">
      <alignment horizontal="center" vertical="center"/>
    </xf>
    <xf numFmtId="0" fontId="19" fillId="6" borderId="14" xfId="0" applyFont="1" applyFill="1" applyBorder="1" applyAlignment="1">
      <alignment horizontal="center" vertical="center" wrapText="1"/>
    </xf>
    <xf numFmtId="0" fontId="20" fillId="6" borderId="20" xfId="0" applyFont="1" applyFill="1" applyBorder="1" applyAlignment="1">
      <alignment/>
    </xf>
    <xf numFmtId="0" fontId="19" fillId="6" borderId="16" xfId="0" applyFont="1" applyFill="1" applyBorder="1" applyAlignment="1">
      <alignment horizontal="center" vertical="center"/>
    </xf>
    <xf numFmtId="0" fontId="21" fillId="0" borderId="10" xfId="0" applyFont="1" applyBorder="1" applyAlignment="1">
      <alignment horizontal="left" vertical="center" wrapText="1"/>
    </xf>
    <xf numFmtId="0" fontId="20" fillId="0" borderId="0" xfId="0" applyFont="1" applyAlignment="1">
      <alignment horizontal="center" vertical="center"/>
    </xf>
    <xf numFmtId="172" fontId="19" fillId="0" borderId="10" xfId="0" applyNumberFormat="1" applyFont="1" applyBorder="1" applyAlignment="1">
      <alignment horizontal="center" vertical="center" wrapText="1"/>
    </xf>
    <xf numFmtId="0" fontId="20" fillId="6" borderId="19" xfId="0" applyFont="1" applyFill="1" applyBorder="1" applyAlignment="1">
      <alignment/>
    </xf>
    <xf numFmtId="0" fontId="18" fillId="6" borderId="12" xfId="0" applyFont="1" applyFill="1" applyBorder="1" applyAlignment="1">
      <alignment horizontal="center" vertical="center"/>
    </xf>
    <xf numFmtId="0" fontId="21" fillId="6" borderId="12" xfId="0" applyFont="1" applyFill="1" applyBorder="1" applyAlignment="1">
      <alignment horizontal="left" vertical="center" wrapText="1"/>
    </xf>
    <xf numFmtId="0" fontId="21" fillId="6" borderId="12" xfId="0" applyFont="1" applyFill="1" applyBorder="1" applyAlignment="1">
      <alignment horizontal="center" vertical="center"/>
    </xf>
    <xf numFmtId="0" fontId="21" fillId="6" borderId="12" xfId="0" applyFont="1" applyFill="1" applyBorder="1" applyAlignment="1">
      <alignment vertical="center" wrapText="1"/>
    </xf>
    <xf numFmtId="0" fontId="21" fillId="6" borderId="12" xfId="0" applyFont="1" applyFill="1" applyBorder="1" applyAlignment="1">
      <alignment horizontal="center" wrapText="1"/>
    </xf>
    <xf numFmtId="0" fontId="18" fillId="6" borderId="12" xfId="0" applyFont="1" applyFill="1" applyBorder="1" applyAlignment="1">
      <alignment/>
    </xf>
    <xf numFmtId="0" fontId="20" fillId="6" borderId="21" xfId="0" applyFont="1" applyFill="1" applyBorder="1" applyAlignment="1">
      <alignment/>
    </xf>
    <xf numFmtId="0" fontId="20" fillId="6" borderId="22" xfId="0" applyFont="1" applyFill="1" applyBorder="1" applyAlignment="1">
      <alignment/>
    </xf>
    <xf numFmtId="0" fontId="19" fillId="0" borderId="19" xfId="0" applyFont="1" applyBorder="1" applyAlignment="1">
      <alignment vertical="center" wrapText="1"/>
    </xf>
    <xf numFmtId="2" fontId="20" fillId="0" borderId="19" xfId="0" applyNumberFormat="1" applyFont="1" applyBorder="1" applyAlignment="1">
      <alignment vertical="center"/>
    </xf>
    <xf numFmtId="0" fontId="18" fillId="0" borderId="10" xfId="0" applyFont="1" applyBorder="1" applyAlignment="1">
      <alignment vertical="center"/>
    </xf>
    <xf numFmtId="0" fontId="18" fillId="0" borderId="10" xfId="0" applyFont="1" applyBorder="1" applyAlignment="1">
      <alignment vertical="center" wrapText="1"/>
    </xf>
    <xf numFmtId="0" fontId="0" fillId="0" borderId="10" xfId="0" applyFont="1" applyBorder="1" applyAlignment="1">
      <alignment vertical="center" wrapText="1"/>
    </xf>
    <xf numFmtId="0" fontId="18" fillId="0" borderId="21" xfId="0" applyFont="1" applyBorder="1" applyAlignment="1">
      <alignment vertical="center" wrapText="1"/>
    </xf>
    <xf numFmtId="0" fontId="18" fillId="6" borderId="10" xfId="0" applyFont="1" applyFill="1" applyBorder="1" applyAlignment="1">
      <alignment vertical="center"/>
    </xf>
    <xf numFmtId="0" fontId="19" fillId="6" borderId="16"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21" fillId="6" borderId="19"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9" fillId="6" borderId="19" xfId="0" applyFont="1" applyFill="1" applyBorder="1" applyAlignment="1">
      <alignment vertical="center" wrapText="1"/>
    </xf>
    <xf numFmtId="0" fontId="0" fillId="0" borderId="10" xfId="0" applyFont="1" applyBorder="1" applyAlignment="1">
      <alignment horizontal="center" vertical="center" wrapText="1"/>
    </xf>
    <xf numFmtId="0" fontId="18" fillId="0" borderId="0" xfId="0" applyFont="1" applyAlignment="1">
      <alignment vertical="center" wrapText="1"/>
    </xf>
    <xf numFmtId="0" fontId="18" fillId="6" borderId="10" xfId="0" applyFont="1" applyFill="1" applyBorder="1" applyAlignment="1">
      <alignment horizontal="center" vertical="center" wrapText="1"/>
    </xf>
    <xf numFmtId="0" fontId="19" fillId="6" borderId="10" xfId="0" applyFont="1" applyFill="1" applyBorder="1" applyAlignment="1">
      <alignment vertical="center" wrapText="1"/>
    </xf>
    <xf numFmtId="2" fontId="0" fillId="6" borderId="10" xfId="0" applyNumberFormat="1" applyFont="1" applyFill="1" applyBorder="1" applyAlignment="1">
      <alignment/>
    </xf>
    <xf numFmtId="2" fontId="0" fillId="6" borderId="11" xfId="0" applyNumberFormat="1" applyFont="1" applyFill="1" applyBorder="1" applyAlignment="1">
      <alignment vertical="center" wrapText="1"/>
    </xf>
    <xf numFmtId="2" fontId="0" fillId="6" borderId="10" xfId="0" applyNumberFormat="1" applyFont="1" applyFill="1" applyBorder="1" applyAlignment="1">
      <alignment vertical="center" wrapText="1"/>
    </xf>
    <xf numFmtId="0" fontId="19" fillId="0" borderId="12" xfId="0" applyFont="1" applyBorder="1" applyAlignment="1">
      <alignment horizontal="center" vertical="center" wrapText="1"/>
    </xf>
    <xf numFmtId="0" fontId="19" fillId="0" borderId="12" xfId="0" applyFont="1" applyBorder="1" applyAlignment="1">
      <alignment vertical="center" wrapText="1"/>
    </xf>
    <xf numFmtId="2" fontId="20" fillId="6" borderId="19" xfId="0" applyNumberFormat="1" applyFont="1" applyFill="1" applyBorder="1" applyAlignment="1">
      <alignment vertical="center" wrapText="1"/>
    </xf>
    <xf numFmtId="0" fontId="18" fillId="0" borderId="10" xfId="0" applyFont="1" applyFill="1" applyBorder="1" applyAlignment="1">
      <alignment horizontal="center" vertical="center" wrapText="1"/>
    </xf>
    <xf numFmtId="0" fontId="0" fillId="0" borderId="0" xfId="0" applyFont="1" applyAlignment="1">
      <alignment vertical="center" wrapText="1"/>
    </xf>
    <xf numFmtId="0" fontId="0" fillId="0" borderId="10" xfId="0" applyFont="1" applyFill="1" applyBorder="1" applyAlignment="1">
      <alignment vertical="center"/>
    </xf>
    <xf numFmtId="0" fontId="21" fillId="0" borderId="0" xfId="0" applyFont="1" applyAlignment="1">
      <alignment vertical="center" wrapText="1"/>
    </xf>
    <xf numFmtId="0" fontId="21" fillId="6" borderId="10" xfId="0" applyFont="1" applyFill="1" applyBorder="1" applyAlignment="1">
      <alignment/>
    </xf>
    <xf numFmtId="0" fontId="18" fillId="6" borderId="11" xfId="0" applyFont="1" applyFill="1" applyBorder="1" applyAlignment="1">
      <alignment vertical="center" wrapText="1"/>
    </xf>
    <xf numFmtId="2" fontId="18" fillId="6" borderId="10" xfId="0" applyNumberFormat="1" applyFont="1" applyFill="1" applyBorder="1" applyAlignment="1">
      <alignment vertical="center" wrapText="1"/>
    </xf>
    <xf numFmtId="2" fontId="22" fillId="0" borderId="0" xfId="0" applyNumberFormat="1" applyFont="1" applyAlignment="1">
      <alignment/>
    </xf>
    <xf numFmtId="0" fontId="20" fillId="6" borderId="10" xfId="0" applyFont="1" applyFill="1" applyBorder="1" applyAlignment="1">
      <alignment/>
    </xf>
    <xf numFmtId="0" fontId="18" fillId="0" borderId="0" xfId="0" applyFont="1" applyBorder="1" applyAlignment="1">
      <alignment horizontal="center" vertical="center"/>
    </xf>
    <xf numFmtId="0" fontId="18" fillId="0" borderId="0" xfId="0" applyFont="1" applyBorder="1" applyAlignment="1">
      <alignment/>
    </xf>
    <xf numFmtId="0" fontId="0" fillId="24" borderId="0"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18" fillId="0" borderId="0" xfId="0" applyFont="1" applyBorder="1" applyAlignment="1">
      <alignment horizontal="left" wrapText="1"/>
    </xf>
    <xf numFmtId="0" fontId="21" fillId="0" borderId="0" xfId="0" applyFont="1" applyAlignment="1">
      <alignment/>
    </xf>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lignment horizontal="center"/>
    </xf>
    <xf numFmtId="0" fontId="0" fillId="0" borderId="10" xfId="0" applyFont="1" applyBorder="1" applyAlignment="1">
      <alignment/>
    </xf>
    <xf numFmtId="0" fontId="18" fillId="0" borderId="11" xfId="0" applyFont="1" applyFill="1" applyBorder="1" applyAlignment="1">
      <alignment/>
    </xf>
    <xf numFmtId="0" fontId="0" fillId="0" borderId="23" xfId="0" applyFont="1" applyBorder="1" applyAlignment="1">
      <alignment horizontal="center"/>
    </xf>
    <xf numFmtId="0" fontId="0" fillId="0" borderId="24" xfId="0" applyFont="1" applyBorder="1" applyAlignment="1">
      <alignment/>
    </xf>
    <xf numFmtId="0" fontId="23" fillId="0" borderId="10" xfId="0" applyFont="1" applyBorder="1" applyAlignment="1">
      <alignment/>
    </xf>
    <xf numFmtId="0" fontId="18" fillId="0" borderId="13" xfId="0" applyFont="1" applyBorder="1" applyAlignment="1">
      <alignment/>
    </xf>
    <xf numFmtId="2" fontId="23" fillId="0" borderId="25" xfId="0" applyNumberFormat="1" applyFont="1" applyBorder="1" applyAlignment="1">
      <alignment/>
    </xf>
    <xf numFmtId="0" fontId="18" fillId="0" borderId="26" xfId="0" applyFont="1" applyFill="1" applyBorder="1" applyAlignment="1">
      <alignment/>
    </xf>
    <xf numFmtId="0" fontId="0" fillId="0" borderId="0" xfId="0" applyFont="1" applyBorder="1" applyAlignment="1">
      <alignment horizontal="center"/>
    </xf>
    <xf numFmtId="0" fontId="0" fillId="0" borderId="27" xfId="0" applyFont="1" applyBorder="1" applyAlignment="1">
      <alignment/>
    </xf>
    <xf numFmtId="0" fontId="18" fillId="0" borderId="11" xfId="0" applyFont="1" applyBorder="1" applyAlignment="1">
      <alignment/>
    </xf>
    <xf numFmtId="2" fontId="23" fillId="0" borderId="24" xfId="0" applyNumberFormat="1" applyFont="1" applyBorder="1" applyAlignment="1">
      <alignment/>
    </xf>
    <xf numFmtId="0" fontId="18" fillId="0" borderId="11" xfId="0" applyFont="1" applyFill="1" applyBorder="1" applyAlignment="1">
      <alignment vertical="center"/>
    </xf>
    <xf numFmtId="0" fontId="18" fillId="0" borderId="26" xfId="0" applyFont="1" applyBorder="1" applyAlignment="1">
      <alignment/>
    </xf>
    <xf numFmtId="2" fontId="23" fillId="0" borderId="27" xfId="0" applyNumberFormat="1" applyFont="1" applyBorder="1" applyAlignment="1">
      <alignment/>
    </xf>
    <xf numFmtId="0" fontId="18" fillId="0" borderId="26" xfId="0" applyFont="1" applyFill="1" applyBorder="1" applyAlignment="1">
      <alignment vertical="center"/>
    </xf>
    <xf numFmtId="0" fontId="25" fillId="0" borderId="0" xfId="0" applyFont="1" applyAlignment="1">
      <alignment horizontal="right"/>
    </xf>
    <xf numFmtId="0" fontId="21" fillId="0" borderId="10" xfId="0" applyNumberFormat="1" applyFont="1" applyBorder="1" applyAlignment="1">
      <alignment wrapText="1"/>
    </xf>
    <xf numFmtId="0" fontId="0" fillId="6" borderId="10" xfId="0" applyFont="1" applyFill="1" applyBorder="1" applyAlignment="1">
      <alignment/>
    </xf>
    <xf numFmtId="0" fontId="0" fillId="6" borderId="14" xfId="0" applyFont="1" applyFill="1" applyBorder="1" applyAlignment="1">
      <alignment/>
    </xf>
    <xf numFmtId="0" fontId="0" fillId="24" borderId="19" xfId="0" applyFont="1" applyFill="1" applyBorder="1" applyAlignment="1">
      <alignment vertical="center"/>
    </xf>
    <xf numFmtId="2" fontId="0" fillId="0" borderId="10" xfId="0" applyNumberFormat="1" applyFont="1" applyBorder="1" applyAlignment="1">
      <alignment vertical="center"/>
    </xf>
    <xf numFmtId="2" fontId="0" fillId="0" borderId="28" xfId="0" applyNumberFormat="1" applyFont="1" applyBorder="1" applyAlignment="1">
      <alignment vertical="center" wrapText="1"/>
    </xf>
    <xf numFmtId="0" fontId="0" fillId="24" borderId="10" xfId="0" applyFont="1" applyFill="1" applyBorder="1" applyAlignment="1">
      <alignment vertical="center"/>
    </xf>
    <xf numFmtId="2" fontId="0" fillId="0" borderId="11" xfId="0" applyNumberFormat="1" applyFont="1" applyBorder="1" applyAlignment="1">
      <alignment vertical="center" wrapText="1"/>
    </xf>
    <xf numFmtId="0" fontId="0" fillId="0" borderId="11" xfId="0" applyFont="1" applyBorder="1" applyAlignment="1">
      <alignment vertical="center" wrapText="1"/>
    </xf>
    <xf numFmtId="0" fontId="0" fillId="6" borderId="16" xfId="0" applyFont="1" applyFill="1" applyBorder="1" applyAlignment="1">
      <alignment/>
    </xf>
    <xf numFmtId="2" fontId="0" fillId="0" borderId="19" xfId="0" applyNumberFormat="1" applyFont="1" applyBorder="1" applyAlignment="1">
      <alignment horizontal="right" vertical="center"/>
    </xf>
    <xf numFmtId="2" fontId="0" fillId="0" borderId="28" xfId="0" applyNumberFormat="1" applyFont="1" applyBorder="1" applyAlignment="1">
      <alignment vertical="center"/>
    </xf>
    <xf numFmtId="2" fontId="0" fillId="0" borderId="11" xfId="0" applyNumberFormat="1" applyFont="1" applyBorder="1" applyAlignment="1">
      <alignment vertical="center"/>
    </xf>
    <xf numFmtId="2" fontId="0" fillId="0" borderId="11" xfId="0" applyNumberFormat="1" applyFont="1" applyBorder="1" applyAlignment="1">
      <alignment/>
    </xf>
    <xf numFmtId="0" fontId="0" fillId="6" borderId="17" xfId="0" applyFont="1" applyFill="1" applyBorder="1" applyAlignment="1">
      <alignment/>
    </xf>
    <xf numFmtId="2" fontId="0" fillId="0" borderId="10" xfId="0" applyNumberFormat="1" applyFont="1" applyBorder="1" applyAlignment="1">
      <alignment horizontal="right" vertical="center"/>
    </xf>
    <xf numFmtId="2" fontId="0" fillId="0" borderId="10" xfId="0" applyNumberFormat="1" applyFont="1" applyFill="1" applyBorder="1" applyAlignment="1">
      <alignment/>
    </xf>
    <xf numFmtId="0" fontId="0" fillId="6" borderId="20" xfId="0" applyFont="1" applyFill="1" applyBorder="1" applyAlignment="1">
      <alignment/>
    </xf>
    <xf numFmtId="2" fontId="0" fillId="0" borderId="19" xfId="0" applyNumberFormat="1" applyFont="1" applyBorder="1" applyAlignment="1">
      <alignment vertical="center"/>
    </xf>
    <xf numFmtId="0" fontId="0" fillId="0" borderId="0" xfId="0" applyFont="1" applyAlignment="1">
      <alignment horizontal="center" vertical="center"/>
    </xf>
    <xf numFmtId="0" fontId="0" fillId="0" borderId="0" xfId="0" applyFont="1" applyAlignment="1">
      <alignment wrapText="1"/>
    </xf>
    <xf numFmtId="0" fontId="0" fillId="0" borderId="10" xfId="0" applyFont="1" applyBorder="1" applyAlignment="1">
      <alignment vertical="center" wrapText="1"/>
    </xf>
    <xf numFmtId="0" fontId="0" fillId="0" borderId="21" xfId="0" applyFont="1" applyBorder="1" applyAlignment="1">
      <alignment horizontal="center" wrapText="1"/>
    </xf>
    <xf numFmtId="0" fontId="0" fillId="0" borderId="21" xfId="0" applyFont="1" applyBorder="1" applyAlignment="1">
      <alignment wrapText="1"/>
    </xf>
    <xf numFmtId="0" fontId="0" fillId="0" borderId="10" xfId="0" applyFont="1" applyBorder="1" applyAlignment="1">
      <alignment wrapText="1"/>
    </xf>
    <xf numFmtId="0" fontId="0" fillId="6" borderId="19" xfId="0" applyFont="1" applyFill="1" applyBorder="1" applyAlignment="1">
      <alignment/>
    </xf>
    <xf numFmtId="0" fontId="0" fillId="6" borderId="28" xfId="0" applyFont="1" applyFill="1" applyBorder="1" applyAlignment="1">
      <alignment/>
    </xf>
    <xf numFmtId="0" fontId="0" fillId="0" borderId="10" xfId="0" applyFont="1" applyBorder="1" applyAlignment="1">
      <alignment horizontal="center" vertical="center" wrapText="1"/>
    </xf>
    <xf numFmtId="0" fontId="18" fillId="0" borderId="19" xfId="0" applyFont="1" applyBorder="1" applyAlignment="1">
      <alignment/>
    </xf>
    <xf numFmtId="0" fontId="18" fillId="0" borderId="28" xfId="0" applyFont="1" applyBorder="1" applyAlignment="1">
      <alignment/>
    </xf>
    <xf numFmtId="2" fontId="23" fillId="0" borderId="29" xfId="0" applyNumberFormat="1" applyFont="1" applyBorder="1" applyAlignment="1">
      <alignment/>
    </xf>
    <xf numFmtId="0" fontId="23" fillId="0" borderId="30" xfId="0" applyFont="1" applyBorder="1" applyAlignment="1">
      <alignment/>
    </xf>
    <xf numFmtId="0" fontId="18" fillId="0" borderId="31" xfId="0" applyFont="1" applyBorder="1" applyAlignment="1">
      <alignment/>
    </xf>
    <xf numFmtId="2" fontId="23" fillId="0" borderId="32" xfId="0" applyNumberFormat="1" applyFont="1" applyBorder="1" applyAlignment="1">
      <alignment/>
    </xf>
    <xf numFmtId="0" fontId="19" fillId="6" borderId="12" xfId="0" applyFont="1" applyFill="1" applyBorder="1" applyAlignment="1">
      <alignment horizontal="center" vertical="center"/>
    </xf>
    <xf numFmtId="0" fontId="19" fillId="6" borderId="12" xfId="0" applyFont="1" applyFill="1" applyBorder="1" applyAlignment="1">
      <alignment horizontal="center" vertical="center" wrapText="1"/>
    </xf>
    <xf numFmtId="0" fontId="0" fillId="6" borderId="26" xfId="0" applyFont="1" applyFill="1" applyBorder="1" applyAlignment="1">
      <alignment/>
    </xf>
    <xf numFmtId="0" fontId="20" fillId="6" borderId="33" xfId="0" applyFont="1" applyFill="1" applyBorder="1" applyAlignment="1">
      <alignment/>
    </xf>
    <xf numFmtId="0" fontId="18" fillId="6" borderId="34" xfId="0" applyFont="1" applyFill="1" applyBorder="1" applyAlignment="1">
      <alignment horizontal="center" vertical="center"/>
    </xf>
    <xf numFmtId="0" fontId="21" fillId="6" borderId="35" xfId="0" applyFont="1" applyFill="1" applyBorder="1" applyAlignment="1">
      <alignment horizontal="center" vertical="center" wrapText="1"/>
    </xf>
    <xf numFmtId="0" fontId="19" fillId="6" borderId="35" xfId="0" applyFont="1" applyFill="1" applyBorder="1" applyAlignment="1">
      <alignment horizontal="center" vertical="center"/>
    </xf>
    <xf numFmtId="0" fontId="19" fillId="6" borderId="35" xfId="0" applyFont="1" applyFill="1" applyBorder="1" applyAlignment="1">
      <alignment/>
    </xf>
    <xf numFmtId="0" fontId="19" fillId="6" borderId="35" xfId="0" applyFont="1" applyFill="1" applyBorder="1" applyAlignment="1">
      <alignment horizontal="center" wrapText="1"/>
    </xf>
    <xf numFmtId="0" fontId="0" fillId="6" borderId="35" xfId="0" applyFont="1" applyFill="1" applyBorder="1" applyAlignment="1">
      <alignment/>
    </xf>
    <xf numFmtId="0" fontId="0" fillId="6" borderId="36" xfId="0" applyFont="1" applyFill="1" applyBorder="1" applyAlignment="1">
      <alignment/>
    </xf>
    <xf numFmtId="0" fontId="20" fillId="6" borderId="37" xfId="0" applyFont="1" applyFill="1" applyBorder="1" applyAlignment="1">
      <alignment/>
    </xf>
    <xf numFmtId="0" fontId="18" fillId="6" borderId="11" xfId="0" applyFont="1" applyFill="1" applyBorder="1" applyAlignment="1">
      <alignment/>
    </xf>
    <xf numFmtId="0" fontId="20" fillId="6" borderId="25" xfId="0" applyFont="1" applyFill="1" applyBorder="1" applyAlignment="1">
      <alignment/>
    </xf>
    <xf numFmtId="0" fontId="0" fillId="6" borderId="12" xfId="0" applyFont="1" applyFill="1" applyBorder="1" applyAlignment="1">
      <alignment/>
    </xf>
    <xf numFmtId="0" fontId="0" fillId="6" borderId="38" xfId="0" applyFont="1" applyFill="1" applyBorder="1" applyAlignment="1">
      <alignment/>
    </xf>
    <xf numFmtId="0" fontId="20" fillId="0" borderId="0" xfId="0" applyFont="1" applyBorder="1" applyAlignment="1">
      <alignment horizontal="center"/>
    </xf>
    <xf numFmtId="0" fontId="18" fillId="0" borderId="0" xfId="0" applyFont="1" applyBorder="1" applyAlignment="1">
      <alignment horizontal="center"/>
    </xf>
    <xf numFmtId="0" fontId="23" fillId="0" borderId="0" xfId="0" applyFont="1" applyBorder="1" applyAlignment="1">
      <alignment horizontal="center"/>
    </xf>
    <xf numFmtId="0" fontId="21" fillId="0" borderId="0" xfId="0" applyFont="1" applyBorder="1" applyAlignment="1">
      <alignment horizontal="center"/>
    </xf>
    <xf numFmtId="0" fontId="18" fillId="0" borderId="0" xfId="0" applyFont="1" applyBorder="1" applyAlignment="1">
      <alignment/>
    </xf>
    <xf numFmtId="0" fontId="19" fillId="0" borderId="0" xfId="0" applyFont="1" applyBorder="1" applyAlignment="1">
      <alignment horizontal="left" wrapText="1"/>
    </xf>
    <xf numFmtId="0" fontId="19" fillId="0" borderId="10" xfId="0" applyFont="1" applyBorder="1" applyAlignment="1">
      <alignment horizontal="center"/>
    </xf>
    <xf numFmtId="0" fontId="0" fillId="0" borderId="10" xfId="0" applyFont="1" applyBorder="1" applyAlignment="1">
      <alignment horizontal="center"/>
    </xf>
    <xf numFmtId="173" fontId="23" fillId="24" borderId="10" xfId="0" applyNumberFormat="1" applyFont="1" applyFill="1" applyBorder="1" applyAlignment="1">
      <alignment/>
    </xf>
    <xf numFmtId="0" fontId="21" fillId="0" borderId="0" xfId="0" applyFont="1" applyBorder="1" applyAlignment="1">
      <alignment horizontal="left" wrapText="1"/>
    </xf>
    <xf numFmtId="0" fontId="18" fillId="0" borderId="0" xfId="0" applyFont="1" applyBorder="1" applyAlignment="1">
      <alignment horizontal="left" wrapText="1"/>
    </xf>
    <xf numFmtId="0" fontId="21" fillId="0" borderId="0" xfId="0" applyFont="1" applyBorder="1" applyAlignment="1">
      <alignment/>
    </xf>
    <xf numFmtId="0" fontId="25" fillId="0" borderId="0" xfId="0" applyFont="1" applyBorder="1" applyAlignment="1">
      <alignment horizontal="center"/>
    </xf>
    <xf numFmtId="173" fontId="23" fillId="24" borderId="30" xfId="0" applyNumberFormat="1" applyFont="1" applyFill="1" applyBorder="1" applyAlignment="1">
      <alignment/>
    </xf>
    <xf numFmtId="173" fontId="23" fillId="24" borderId="19" xfId="0" applyNumberFormat="1" applyFont="1" applyFill="1" applyBorder="1" applyAlignment="1">
      <alignment/>
    </xf>
    <xf numFmtId="0" fontId="18" fillId="0" borderId="39"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Currency" xfId="56"/>
    <cellStyle name="Currency [0]" xfId="57"/>
    <cellStyle name="Comma" xfId="58"/>
    <cellStyle name="Comma [0]"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59"/>
  <sheetViews>
    <sheetView zoomScalePageLayoutView="0" workbookViewId="0" topLeftCell="A236">
      <pane ySplit="9570" topLeftCell="BM246" activePane="topLeft" state="split"/>
      <selection pane="topLeft" activeCell="E50" sqref="E50"/>
      <selection pane="bottomLeft" activeCell="A233" sqref="A233"/>
    </sheetView>
  </sheetViews>
  <sheetFormatPr defaultColWidth="9.140625" defaultRowHeight="12.75"/>
  <cols>
    <col min="1" max="1" width="3.8515625" style="1" customWidth="1"/>
    <col min="2" max="2" width="44.421875" style="2" customWidth="1"/>
    <col min="3" max="3" width="13.140625" style="3" customWidth="1"/>
    <col min="4" max="4" width="18.8515625" style="4" customWidth="1"/>
    <col min="5" max="5" width="12.140625" style="3" customWidth="1"/>
    <col min="6" max="6" width="8.57421875" style="5" customWidth="1"/>
    <col min="7" max="7" width="9.140625" style="4" customWidth="1"/>
    <col min="8" max="8" width="7.7109375" style="4" customWidth="1"/>
    <col min="9" max="9" width="14.28125" style="6" customWidth="1"/>
    <col min="10" max="10" width="11.28125" style="6" customWidth="1"/>
    <col min="11" max="16384" width="9.140625" style="6" customWidth="1"/>
  </cols>
  <sheetData>
    <row r="1" spans="5:9" ht="15">
      <c r="E1" s="216" t="s">
        <v>178</v>
      </c>
      <c r="F1" s="216"/>
      <c r="G1" s="216"/>
      <c r="H1" s="216"/>
      <c r="I1" s="216"/>
    </row>
    <row r="2" spans="5:9" ht="15">
      <c r="E2" s="216" t="s">
        <v>179</v>
      </c>
      <c r="F2" s="216"/>
      <c r="G2" s="216"/>
      <c r="H2" s="216"/>
      <c r="I2" s="216"/>
    </row>
    <row r="3" spans="1:8" s="12" customFormat="1" ht="15.75">
      <c r="A3" s="1"/>
      <c r="B3" s="7"/>
      <c r="C3" s="8"/>
      <c r="D3" s="9"/>
      <c r="E3" s="9"/>
      <c r="F3" s="10"/>
      <c r="G3" s="11"/>
      <c r="H3" s="11"/>
    </row>
    <row r="4" spans="1:9" s="12" customFormat="1" ht="18">
      <c r="A4" s="217" t="s">
        <v>180</v>
      </c>
      <c r="B4" s="217"/>
      <c r="C4" s="217"/>
      <c r="D4" s="217"/>
      <c r="E4" s="217"/>
      <c r="F4" s="217"/>
      <c r="G4" s="217"/>
      <c r="H4" s="217"/>
      <c r="I4" s="217"/>
    </row>
    <row r="5" spans="1:9" s="13" customFormat="1" ht="18">
      <c r="A5" s="218" t="s">
        <v>181</v>
      </c>
      <c r="B5" s="218"/>
      <c r="C5" s="218"/>
      <c r="D5" s="218"/>
      <c r="E5" s="218"/>
      <c r="F5" s="218"/>
      <c r="G5" s="218"/>
      <c r="H5" s="218"/>
      <c r="I5" s="218"/>
    </row>
    <row r="7" spans="1:9" s="20" customFormat="1" ht="127.5">
      <c r="A7" s="14" t="s">
        <v>182</v>
      </c>
      <c r="B7" s="15" t="s">
        <v>183</v>
      </c>
      <c r="C7" s="14" t="s">
        <v>184</v>
      </c>
      <c r="D7" s="14" t="s">
        <v>185</v>
      </c>
      <c r="E7" s="16" t="s">
        <v>186</v>
      </c>
      <c r="F7" s="17" t="s">
        <v>187</v>
      </c>
      <c r="G7" s="16" t="s">
        <v>188</v>
      </c>
      <c r="H7" s="18" t="s">
        <v>189</v>
      </c>
      <c r="I7" s="19" t="s">
        <v>190</v>
      </c>
    </row>
    <row r="8" spans="1:9" s="1" customFormat="1" ht="12.75">
      <c r="A8" s="21">
        <v>1</v>
      </c>
      <c r="B8" s="22">
        <v>2</v>
      </c>
      <c r="C8" s="21">
        <v>3</v>
      </c>
      <c r="D8" s="21">
        <v>4</v>
      </c>
      <c r="E8" s="23">
        <v>5</v>
      </c>
      <c r="F8" s="24">
        <v>6</v>
      </c>
      <c r="G8" s="23">
        <v>7</v>
      </c>
      <c r="H8" s="25">
        <v>8</v>
      </c>
      <c r="I8" s="26">
        <v>9</v>
      </c>
    </row>
    <row r="9" spans="1:9" ht="48.75" customHeight="1">
      <c r="A9" s="27"/>
      <c r="B9" s="28" t="s">
        <v>191</v>
      </c>
      <c r="C9" s="29"/>
      <c r="D9" s="30"/>
      <c r="E9" s="29"/>
      <c r="F9" s="30"/>
      <c r="G9" s="30"/>
      <c r="H9" s="31"/>
      <c r="I9" s="32"/>
    </row>
    <row r="10" spans="1:9" ht="36">
      <c r="A10" s="33">
        <v>1</v>
      </c>
      <c r="B10" s="68" t="s">
        <v>192</v>
      </c>
      <c r="C10" s="35" t="s">
        <v>378</v>
      </c>
      <c r="D10" s="35" t="s">
        <v>193</v>
      </c>
      <c r="E10" s="35" t="s">
        <v>194</v>
      </c>
      <c r="F10" s="168">
        <v>9500</v>
      </c>
      <c r="G10" s="169">
        <f aca="true" t="shared" si="0" ref="G10:G26">F10/$F$27*100</f>
        <v>27.09254242121774</v>
      </c>
      <c r="H10" s="170">
        <v>0.8</v>
      </c>
      <c r="I10" s="37">
        <f aca="true" t="shared" si="1" ref="I10:I26">F10*H10</f>
        <v>7600</v>
      </c>
    </row>
    <row r="11" spans="1:9" ht="48">
      <c r="A11" s="14">
        <v>2</v>
      </c>
      <c r="B11" s="38" t="s">
        <v>195</v>
      </c>
      <c r="C11" s="35" t="s">
        <v>378</v>
      </c>
      <c r="D11" s="40" t="s">
        <v>193</v>
      </c>
      <c r="E11" s="40" t="s">
        <v>194</v>
      </c>
      <c r="F11" s="171">
        <v>10000</v>
      </c>
      <c r="G11" s="169">
        <f t="shared" si="0"/>
        <v>28.518465706544987</v>
      </c>
      <c r="H11" s="172">
        <v>0.8</v>
      </c>
      <c r="I11" s="37">
        <f t="shared" si="1"/>
        <v>8000</v>
      </c>
    </row>
    <row r="12" spans="1:9" ht="48">
      <c r="A12" s="14">
        <v>3</v>
      </c>
      <c r="B12" s="38" t="s">
        <v>196</v>
      </c>
      <c r="C12" s="39" t="s">
        <v>379</v>
      </c>
      <c r="D12" s="40" t="s">
        <v>193</v>
      </c>
      <c r="E12" s="40" t="s">
        <v>194</v>
      </c>
      <c r="F12" s="171">
        <v>8150</v>
      </c>
      <c r="G12" s="169">
        <f t="shared" si="0"/>
        <v>23.242549550834166</v>
      </c>
      <c r="H12" s="172">
        <v>1</v>
      </c>
      <c r="I12" s="37">
        <f t="shared" si="1"/>
        <v>8150</v>
      </c>
    </row>
    <row r="13" spans="1:9" ht="24">
      <c r="A13" s="14">
        <v>4</v>
      </c>
      <c r="B13" s="38" t="s">
        <v>197</v>
      </c>
      <c r="C13" s="40" t="s">
        <v>198</v>
      </c>
      <c r="D13" s="43" t="s">
        <v>199</v>
      </c>
      <c r="E13" s="40" t="s">
        <v>194</v>
      </c>
      <c r="F13" s="171">
        <v>100</v>
      </c>
      <c r="G13" s="169">
        <f t="shared" si="0"/>
        <v>0.2851846570654499</v>
      </c>
      <c r="H13" s="172">
        <v>2</v>
      </c>
      <c r="I13" s="37">
        <f t="shared" si="1"/>
        <v>200</v>
      </c>
    </row>
    <row r="14" spans="1:9" ht="48">
      <c r="A14" s="14">
        <v>5</v>
      </c>
      <c r="B14" s="38" t="s">
        <v>200</v>
      </c>
      <c r="C14" s="39" t="s">
        <v>201</v>
      </c>
      <c r="D14" s="40" t="s">
        <v>202</v>
      </c>
      <c r="E14" s="40" t="s">
        <v>194</v>
      </c>
      <c r="F14" s="171">
        <v>115</v>
      </c>
      <c r="G14" s="169">
        <f t="shared" si="0"/>
        <v>0.3279623556252673</v>
      </c>
      <c r="H14" s="172">
        <v>3</v>
      </c>
      <c r="I14" s="37">
        <f t="shared" si="1"/>
        <v>345</v>
      </c>
    </row>
    <row r="15" spans="1:9" ht="72">
      <c r="A15" s="14">
        <v>6</v>
      </c>
      <c r="B15" s="45" t="s">
        <v>203</v>
      </c>
      <c r="C15" s="39" t="s">
        <v>204</v>
      </c>
      <c r="D15" s="45" t="s">
        <v>205</v>
      </c>
      <c r="E15" s="40" t="s">
        <v>194</v>
      </c>
      <c r="F15" s="171">
        <v>700</v>
      </c>
      <c r="G15" s="169">
        <f t="shared" si="0"/>
        <v>1.9962925994581493</v>
      </c>
      <c r="H15" s="173">
        <v>0.84</v>
      </c>
      <c r="I15" s="37">
        <f t="shared" si="1"/>
        <v>588</v>
      </c>
    </row>
    <row r="16" spans="1:9" ht="48">
      <c r="A16" s="14">
        <v>7</v>
      </c>
      <c r="B16" s="38" t="s">
        <v>206</v>
      </c>
      <c r="C16" s="39" t="s">
        <v>201</v>
      </c>
      <c r="D16" s="45" t="s">
        <v>207</v>
      </c>
      <c r="E16" s="40" t="s">
        <v>194</v>
      </c>
      <c r="F16" s="171">
        <v>600</v>
      </c>
      <c r="G16" s="169">
        <f t="shared" si="0"/>
        <v>1.7111079423926991</v>
      </c>
      <c r="H16" s="172">
        <v>1.2</v>
      </c>
      <c r="I16" s="37">
        <f t="shared" si="1"/>
        <v>720</v>
      </c>
    </row>
    <row r="17" spans="1:9" ht="24">
      <c r="A17" s="14">
        <v>8</v>
      </c>
      <c r="B17" s="38" t="s">
        <v>208</v>
      </c>
      <c r="C17" s="39" t="s">
        <v>204</v>
      </c>
      <c r="D17" s="45" t="s">
        <v>209</v>
      </c>
      <c r="E17" s="40" t="s">
        <v>194</v>
      </c>
      <c r="F17" s="171">
        <v>400</v>
      </c>
      <c r="G17" s="169">
        <f t="shared" si="0"/>
        <v>1.1407386282617995</v>
      </c>
      <c r="H17" s="172">
        <v>2.92</v>
      </c>
      <c r="I17" s="37">
        <f t="shared" si="1"/>
        <v>1168</v>
      </c>
    </row>
    <row r="18" spans="1:9" ht="24">
      <c r="A18" s="14">
        <v>9</v>
      </c>
      <c r="B18" s="38" t="s">
        <v>210</v>
      </c>
      <c r="C18" s="39" t="s">
        <v>204</v>
      </c>
      <c r="D18" s="45" t="s">
        <v>209</v>
      </c>
      <c r="E18" s="40" t="s">
        <v>194</v>
      </c>
      <c r="F18" s="171">
        <v>200</v>
      </c>
      <c r="G18" s="169">
        <f t="shared" si="0"/>
        <v>0.5703693141308998</v>
      </c>
      <c r="H18" s="172">
        <v>3.05</v>
      </c>
      <c r="I18" s="37">
        <f t="shared" si="1"/>
        <v>610</v>
      </c>
    </row>
    <row r="19" spans="1:9" ht="24">
      <c r="A19" s="14">
        <v>10</v>
      </c>
      <c r="B19" s="38" t="s">
        <v>211</v>
      </c>
      <c r="C19" s="39" t="s">
        <v>204</v>
      </c>
      <c r="D19" s="45" t="s">
        <v>212</v>
      </c>
      <c r="E19" s="40" t="s">
        <v>194</v>
      </c>
      <c r="F19" s="171">
        <v>600</v>
      </c>
      <c r="G19" s="169">
        <f t="shared" si="0"/>
        <v>1.7111079423926991</v>
      </c>
      <c r="H19" s="172">
        <v>1</v>
      </c>
      <c r="I19" s="37">
        <f t="shared" si="1"/>
        <v>600</v>
      </c>
    </row>
    <row r="20" spans="1:9" ht="24">
      <c r="A20" s="14">
        <v>11</v>
      </c>
      <c r="B20" s="38" t="s">
        <v>213</v>
      </c>
      <c r="C20" s="39" t="s">
        <v>204</v>
      </c>
      <c r="D20" s="45" t="s">
        <v>212</v>
      </c>
      <c r="E20" s="40" t="s">
        <v>194</v>
      </c>
      <c r="F20" s="171">
        <v>600</v>
      </c>
      <c r="G20" s="169">
        <f t="shared" si="0"/>
        <v>1.7111079423926991</v>
      </c>
      <c r="H20" s="172">
        <v>1</v>
      </c>
      <c r="I20" s="37">
        <f t="shared" si="1"/>
        <v>600</v>
      </c>
    </row>
    <row r="21" spans="1:9" ht="24">
      <c r="A21" s="14">
        <v>12</v>
      </c>
      <c r="B21" s="38" t="s">
        <v>214</v>
      </c>
      <c r="C21" s="39" t="s">
        <v>204</v>
      </c>
      <c r="D21" s="45" t="s">
        <v>212</v>
      </c>
      <c r="E21" s="40" t="s">
        <v>194</v>
      </c>
      <c r="F21" s="171">
        <v>600</v>
      </c>
      <c r="G21" s="169">
        <f t="shared" si="0"/>
        <v>1.7111079423926991</v>
      </c>
      <c r="H21" s="172">
        <v>1</v>
      </c>
      <c r="I21" s="37">
        <f t="shared" si="1"/>
        <v>600</v>
      </c>
    </row>
    <row r="22" spans="1:9" ht="24">
      <c r="A22" s="14">
        <v>13</v>
      </c>
      <c r="B22" s="38" t="s">
        <v>215</v>
      </c>
      <c r="C22" s="39" t="s">
        <v>204</v>
      </c>
      <c r="D22" s="45" t="s">
        <v>212</v>
      </c>
      <c r="E22" s="40" t="s">
        <v>194</v>
      </c>
      <c r="F22" s="171">
        <v>600</v>
      </c>
      <c r="G22" s="169">
        <f t="shared" si="0"/>
        <v>1.7111079423926991</v>
      </c>
      <c r="H22" s="172">
        <v>1</v>
      </c>
      <c r="I22" s="37">
        <f t="shared" si="1"/>
        <v>600</v>
      </c>
    </row>
    <row r="23" spans="1:9" ht="24">
      <c r="A23" s="14">
        <v>14</v>
      </c>
      <c r="B23" s="38" t="s">
        <v>216</v>
      </c>
      <c r="C23" s="39" t="s">
        <v>204</v>
      </c>
      <c r="D23" s="45" t="s">
        <v>209</v>
      </c>
      <c r="E23" s="40" t="s">
        <v>194</v>
      </c>
      <c r="F23" s="171">
        <v>1000</v>
      </c>
      <c r="G23" s="169">
        <f t="shared" si="0"/>
        <v>2.851846570654499</v>
      </c>
      <c r="H23" s="172">
        <v>2.85</v>
      </c>
      <c r="I23" s="37">
        <f t="shared" si="1"/>
        <v>2850</v>
      </c>
    </row>
    <row r="24" spans="1:9" ht="24">
      <c r="A24" s="14">
        <v>15</v>
      </c>
      <c r="B24" s="38" t="s">
        <v>160</v>
      </c>
      <c r="C24" s="39" t="s">
        <v>204</v>
      </c>
      <c r="D24" s="45" t="s">
        <v>209</v>
      </c>
      <c r="E24" s="40" t="s">
        <v>194</v>
      </c>
      <c r="F24" s="171">
        <v>500</v>
      </c>
      <c r="G24" s="169">
        <f t="shared" si="0"/>
        <v>1.4259232853272494</v>
      </c>
      <c r="H24" s="172">
        <v>1.63</v>
      </c>
      <c r="I24" s="37">
        <f t="shared" si="1"/>
        <v>815</v>
      </c>
    </row>
    <row r="25" spans="1:9" ht="24">
      <c r="A25" s="14">
        <v>16</v>
      </c>
      <c r="B25" s="38" t="s">
        <v>217</v>
      </c>
      <c r="C25" s="39" t="s">
        <v>204</v>
      </c>
      <c r="D25" s="45" t="s">
        <v>218</v>
      </c>
      <c r="E25" s="40" t="s">
        <v>194</v>
      </c>
      <c r="F25" s="171">
        <v>1000</v>
      </c>
      <c r="G25" s="169">
        <f t="shared" si="0"/>
        <v>2.851846570654499</v>
      </c>
      <c r="H25" s="172">
        <v>1</v>
      </c>
      <c r="I25" s="37">
        <f t="shared" si="1"/>
        <v>1000</v>
      </c>
    </row>
    <row r="26" spans="1:9" ht="24">
      <c r="A26" s="14">
        <v>17</v>
      </c>
      <c r="B26" s="38" t="s">
        <v>219</v>
      </c>
      <c r="C26" s="39" t="s">
        <v>204</v>
      </c>
      <c r="D26" s="45" t="s">
        <v>209</v>
      </c>
      <c r="E26" s="40" t="s">
        <v>194</v>
      </c>
      <c r="F26" s="171">
        <v>400</v>
      </c>
      <c r="G26" s="169">
        <f t="shared" si="0"/>
        <v>1.1407386282617995</v>
      </c>
      <c r="H26" s="172">
        <v>1</v>
      </c>
      <c r="I26" s="37">
        <f t="shared" si="1"/>
        <v>400</v>
      </c>
    </row>
    <row r="27" spans="1:9" ht="15">
      <c r="A27" s="46"/>
      <c r="B27" s="47" t="s">
        <v>220</v>
      </c>
      <c r="C27" s="39"/>
      <c r="D27" s="45"/>
      <c r="E27" s="40"/>
      <c r="F27" s="48">
        <f>SUM(F10:F26)</f>
        <v>35065</v>
      </c>
      <c r="G27" s="48">
        <f>SUM(G10:G26)</f>
        <v>100.00000000000001</v>
      </c>
      <c r="H27" s="49"/>
      <c r="I27" s="48">
        <f>SUM(I10:I26)</f>
        <v>34846</v>
      </c>
    </row>
    <row r="28" spans="1:9" ht="24">
      <c r="A28" s="46"/>
      <c r="B28" s="47" t="s">
        <v>221</v>
      </c>
      <c r="C28" s="39"/>
      <c r="D28" s="45"/>
      <c r="E28" s="40"/>
      <c r="F28" s="171"/>
      <c r="G28" s="169"/>
      <c r="H28" s="172"/>
      <c r="I28" s="37"/>
    </row>
    <row r="29" spans="1:10" ht="24">
      <c r="A29" s="50"/>
      <c r="B29" s="51" t="s">
        <v>222</v>
      </c>
      <c r="C29" s="39"/>
      <c r="D29" s="45"/>
      <c r="E29" s="40"/>
      <c r="F29" s="171"/>
      <c r="G29" s="169"/>
      <c r="H29" s="172"/>
      <c r="I29" s="37"/>
      <c r="J29" s="52">
        <f>SUM(I27)</f>
        <v>34846</v>
      </c>
    </row>
    <row r="30" spans="1:9" ht="38.25" customHeight="1">
      <c r="A30" s="14"/>
      <c r="B30" s="28" t="s">
        <v>223</v>
      </c>
      <c r="C30" s="39"/>
      <c r="D30" s="45"/>
      <c r="E30" s="40"/>
      <c r="F30" s="171"/>
      <c r="G30" s="169"/>
      <c r="H30" s="172"/>
      <c r="I30" s="37"/>
    </row>
    <row r="31" spans="1:9" ht="48">
      <c r="A31" s="14">
        <v>1</v>
      </c>
      <c r="B31" s="45" t="s">
        <v>224</v>
      </c>
      <c r="C31" s="39" t="s">
        <v>198</v>
      </c>
      <c r="D31" s="43" t="s">
        <v>225</v>
      </c>
      <c r="E31" s="53" t="s">
        <v>382</v>
      </c>
      <c r="F31" s="171">
        <v>8570</v>
      </c>
      <c r="G31" s="169">
        <f aca="true" t="shared" si="2" ref="G31:G54">F31/$F$55*100</f>
        <v>11.967602290182935</v>
      </c>
      <c r="H31" s="172">
        <v>0.5</v>
      </c>
      <c r="I31" s="37">
        <f aca="true" t="shared" si="3" ref="I31:I54">F31*H31</f>
        <v>4285</v>
      </c>
    </row>
    <row r="32" spans="1:9" ht="24">
      <c r="A32" s="14">
        <v>2</v>
      </c>
      <c r="B32" s="45" t="s">
        <v>226</v>
      </c>
      <c r="C32" s="39" t="s">
        <v>198</v>
      </c>
      <c r="D32" s="43" t="s">
        <v>225</v>
      </c>
      <c r="E32" s="53" t="s">
        <v>381</v>
      </c>
      <c r="F32" s="171">
        <v>7000</v>
      </c>
      <c r="G32" s="169">
        <f t="shared" si="2"/>
        <v>9.775171065493646</v>
      </c>
      <c r="H32" s="172">
        <v>0.5</v>
      </c>
      <c r="I32" s="37">
        <f t="shared" si="3"/>
        <v>3500</v>
      </c>
    </row>
    <row r="33" spans="1:9" ht="24">
      <c r="A33" s="14">
        <v>3</v>
      </c>
      <c r="B33" s="45" t="s">
        <v>227</v>
      </c>
      <c r="C33" s="39" t="s">
        <v>198</v>
      </c>
      <c r="D33" s="43" t="s">
        <v>225</v>
      </c>
      <c r="E33" s="53" t="s">
        <v>381</v>
      </c>
      <c r="F33" s="171">
        <v>6000</v>
      </c>
      <c r="G33" s="169">
        <f t="shared" si="2"/>
        <v>8.378718056137412</v>
      </c>
      <c r="H33" s="172">
        <v>0.5</v>
      </c>
      <c r="I33" s="37">
        <f t="shared" si="3"/>
        <v>3000</v>
      </c>
    </row>
    <row r="34" spans="1:9" ht="24">
      <c r="A34" s="14">
        <v>4</v>
      </c>
      <c r="B34" s="45" t="s">
        <v>228</v>
      </c>
      <c r="C34" s="39" t="s">
        <v>198</v>
      </c>
      <c r="D34" s="43" t="s">
        <v>225</v>
      </c>
      <c r="E34" s="53" t="s">
        <v>381</v>
      </c>
      <c r="F34" s="171">
        <v>540</v>
      </c>
      <c r="G34" s="169">
        <f t="shared" si="2"/>
        <v>0.754084625052367</v>
      </c>
      <c r="H34" s="172">
        <v>0.5</v>
      </c>
      <c r="I34" s="37">
        <f t="shared" si="3"/>
        <v>270</v>
      </c>
    </row>
    <row r="35" spans="1:9" ht="24">
      <c r="A35" s="14">
        <v>5</v>
      </c>
      <c r="B35" s="45" t="s">
        <v>229</v>
      </c>
      <c r="C35" s="39" t="s">
        <v>198</v>
      </c>
      <c r="D35" s="43" t="s">
        <v>225</v>
      </c>
      <c r="E35" s="53" t="s">
        <v>381</v>
      </c>
      <c r="F35" s="171">
        <v>6000</v>
      </c>
      <c r="G35" s="169">
        <f t="shared" si="2"/>
        <v>8.378718056137412</v>
      </c>
      <c r="H35" s="172">
        <v>0.5</v>
      </c>
      <c r="I35" s="37">
        <f t="shared" si="3"/>
        <v>3000</v>
      </c>
    </row>
    <row r="36" spans="1:9" ht="24">
      <c r="A36" s="14">
        <v>6</v>
      </c>
      <c r="B36" s="45" t="s">
        <v>230</v>
      </c>
      <c r="C36" s="39" t="s">
        <v>198</v>
      </c>
      <c r="D36" s="43" t="s">
        <v>225</v>
      </c>
      <c r="E36" s="53" t="s">
        <v>381</v>
      </c>
      <c r="F36" s="171">
        <v>1000</v>
      </c>
      <c r="G36" s="169">
        <f t="shared" si="2"/>
        <v>1.396453009356235</v>
      </c>
      <c r="H36" s="172">
        <v>0.5</v>
      </c>
      <c r="I36" s="37">
        <f t="shared" si="3"/>
        <v>500</v>
      </c>
    </row>
    <row r="37" spans="1:9" ht="24">
      <c r="A37" s="14">
        <v>7</v>
      </c>
      <c r="B37" s="45" t="s">
        <v>231</v>
      </c>
      <c r="C37" s="39" t="s">
        <v>198</v>
      </c>
      <c r="D37" s="43" t="s">
        <v>225</v>
      </c>
      <c r="E37" s="53" t="s">
        <v>381</v>
      </c>
      <c r="F37" s="171">
        <v>1000</v>
      </c>
      <c r="G37" s="169">
        <f t="shared" si="2"/>
        <v>1.396453009356235</v>
      </c>
      <c r="H37" s="172">
        <v>0.5</v>
      </c>
      <c r="I37" s="37">
        <f t="shared" si="3"/>
        <v>500</v>
      </c>
    </row>
    <row r="38" spans="1:9" ht="24">
      <c r="A38" s="14">
        <v>8</v>
      </c>
      <c r="B38" s="45" t="s">
        <v>232</v>
      </c>
      <c r="C38" s="39" t="s">
        <v>198</v>
      </c>
      <c r="D38" s="43" t="s">
        <v>225</v>
      </c>
      <c r="E38" s="53" t="s">
        <v>381</v>
      </c>
      <c r="F38" s="171">
        <v>1000</v>
      </c>
      <c r="G38" s="169">
        <f t="shared" si="2"/>
        <v>1.396453009356235</v>
      </c>
      <c r="H38" s="172">
        <v>0.5</v>
      </c>
      <c r="I38" s="37">
        <f t="shared" si="3"/>
        <v>500</v>
      </c>
    </row>
    <row r="39" spans="1:9" ht="24">
      <c r="A39" s="14">
        <v>9</v>
      </c>
      <c r="B39" s="45" t="s">
        <v>233</v>
      </c>
      <c r="C39" s="39" t="s">
        <v>198</v>
      </c>
      <c r="D39" s="43" t="s">
        <v>225</v>
      </c>
      <c r="E39" s="53" t="s">
        <v>381</v>
      </c>
      <c r="F39" s="171">
        <v>5000</v>
      </c>
      <c r="G39" s="169">
        <f t="shared" si="2"/>
        <v>6.982265046781176</v>
      </c>
      <c r="H39" s="172">
        <v>0.5</v>
      </c>
      <c r="I39" s="37">
        <f t="shared" si="3"/>
        <v>2500</v>
      </c>
    </row>
    <row r="40" spans="1:9" ht="24">
      <c r="A40" s="14">
        <v>10</v>
      </c>
      <c r="B40" s="45" t="s">
        <v>234</v>
      </c>
      <c r="C40" s="39" t="s">
        <v>198</v>
      </c>
      <c r="D40" s="43" t="s">
        <v>225</v>
      </c>
      <c r="E40" s="53" t="s">
        <v>381</v>
      </c>
      <c r="F40" s="171">
        <v>2000</v>
      </c>
      <c r="G40" s="169">
        <f t="shared" si="2"/>
        <v>2.79290601871247</v>
      </c>
      <c r="H40" s="172">
        <v>0.5</v>
      </c>
      <c r="I40" s="37">
        <f t="shared" si="3"/>
        <v>1000</v>
      </c>
    </row>
    <row r="41" spans="1:9" ht="24">
      <c r="A41" s="14">
        <v>11</v>
      </c>
      <c r="B41" s="45" t="s">
        <v>235</v>
      </c>
      <c r="C41" s="39" t="s">
        <v>198</v>
      </c>
      <c r="D41" s="43" t="s">
        <v>225</v>
      </c>
      <c r="E41" s="53" t="s">
        <v>381</v>
      </c>
      <c r="F41" s="171">
        <v>4000</v>
      </c>
      <c r="G41" s="169">
        <f t="shared" si="2"/>
        <v>5.58581203742494</v>
      </c>
      <c r="H41" s="172">
        <v>0.5</v>
      </c>
      <c r="I41" s="37">
        <f t="shared" si="3"/>
        <v>2000</v>
      </c>
    </row>
    <row r="42" spans="1:9" ht="24">
      <c r="A42" s="14">
        <v>12</v>
      </c>
      <c r="B42" s="45" t="s">
        <v>236</v>
      </c>
      <c r="C42" s="39" t="s">
        <v>198</v>
      </c>
      <c r="D42" s="43" t="s">
        <v>225</v>
      </c>
      <c r="E42" s="53" t="s">
        <v>381</v>
      </c>
      <c r="F42" s="171">
        <v>1000</v>
      </c>
      <c r="G42" s="169">
        <f t="shared" si="2"/>
        <v>1.396453009356235</v>
      </c>
      <c r="H42" s="172">
        <v>0.5</v>
      </c>
      <c r="I42" s="37">
        <f t="shared" si="3"/>
        <v>500</v>
      </c>
    </row>
    <row r="43" spans="1:9" ht="24">
      <c r="A43" s="14">
        <v>13</v>
      </c>
      <c r="B43" s="45" t="s">
        <v>237</v>
      </c>
      <c r="C43" s="39" t="s">
        <v>198</v>
      </c>
      <c r="D43" s="43" t="s">
        <v>225</v>
      </c>
      <c r="E43" s="53" t="s">
        <v>381</v>
      </c>
      <c r="F43" s="171">
        <v>2000</v>
      </c>
      <c r="G43" s="169">
        <f t="shared" si="2"/>
        <v>2.79290601871247</v>
      </c>
      <c r="H43" s="172">
        <v>0.5</v>
      </c>
      <c r="I43" s="37">
        <f t="shared" si="3"/>
        <v>1000</v>
      </c>
    </row>
    <row r="44" spans="1:9" ht="24">
      <c r="A44" s="14">
        <v>14</v>
      </c>
      <c r="B44" s="45" t="s">
        <v>238</v>
      </c>
      <c r="C44" s="39" t="s">
        <v>198</v>
      </c>
      <c r="D44" s="43" t="s">
        <v>225</v>
      </c>
      <c r="E44" s="53" t="s">
        <v>381</v>
      </c>
      <c r="F44" s="171">
        <v>5000</v>
      </c>
      <c r="G44" s="169">
        <f t="shared" si="2"/>
        <v>6.982265046781176</v>
      </c>
      <c r="H44" s="172">
        <v>0.5</v>
      </c>
      <c r="I44" s="37">
        <f t="shared" si="3"/>
        <v>2500</v>
      </c>
    </row>
    <row r="45" spans="1:9" ht="24">
      <c r="A45" s="14">
        <v>15</v>
      </c>
      <c r="B45" s="45" t="s">
        <v>239</v>
      </c>
      <c r="C45" s="39" t="s">
        <v>198</v>
      </c>
      <c r="D45" s="43" t="s">
        <v>225</v>
      </c>
      <c r="E45" s="53" t="s">
        <v>381</v>
      </c>
      <c r="F45" s="171">
        <v>2000</v>
      </c>
      <c r="G45" s="169">
        <f t="shared" si="2"/>
        <v>2.79290601871247</v>
      </c>
      <c r="H45" s="172">
        <v>0.5</v>
      </c>
      <c r="I45" s="37">
        <f t="shared" si="3"/>
        <v>1000</v>
      </c>
    </row>
    <row r="46" spans="1:9" ht="24">
      <c r="A46" s="14">
        <v>16</v>
      </c>
      <c r="B46" s="45" t="s">
        <v>240</v>
      </c>
      <c r="C46" s="39" t="s">
        <v>198</v>
      </c>
      <c r="D46" s="43" t="s">
        <v>225</v>
      </c>
      <c r="E46" s="53" t="s">
        <v>381</v>
      </c>
      <c r="F46" s="171">
        <v>5000</v>
      </c>
      <c r="G46" s="169">
        <f t="shared" si="2"/>
        <v>6.982265046781176</v>
      </c>
      <c r="H46" s="172">
        <v>0.5</v>
      </c>
      <c r="I46" s="37">
        <f t="shared" si="3"/>
        <v>2500</v>
      </c>
    </row>
    <row r="47" spans="1:9" ht="24">
      <c r="A47" s="14">
        <v>17</v>
      </c>
      <c r="B47" s="45" t="s">
        <v>241</v>
      </c>
      <c r="C47" s="39" t="s">
        <v>198</v>
      </c>
      <c r="D47" s="43" t="s">
        <v>225</v>
      </c>
      <c r="E47" s="53" t="s">
        <v>381</v>
      </c>
      <c r="F47" s="171">
        <v>5000</v>
      </c>
      <c r="G47" s="169">
        <f t="shared" si="2"/>
        <v>6.982265046781176</v>
      </c>
      <c r="H47" s="172">
        <v>0.5</v>
      </c>
      <c r="I47" s="37">
        <f t="shared" si="3"/>
        <v>2500</v>
      </c>
    </row>
    <row r="48" spans="1:9" ht="24">
      <c r="A48" s="14">
        <v>18</v>
      </c>
      <c r="B48" s="45" t="s">
        <v>242</v>
      </c>
      <c r="C48" s="39" t="s">
        <v>198</v>
      </c>
      <c r="D48" s="43" t="s">
        <v>225</v>
      </c>
      <c r="E48" s="53" t="s">
        <v>381</v>
      </c>
      <c r="F48" s="171">
        <v>2000</v>
      </c>
      <c r="G48" s="169">
        <f t="shared" si="2"/>
        <v>2.79290601871247</v>
      </c>
      <c r="H48" s="172">
        <v>0.5</v>
      </c>
      <c r="I48" s="37">
        <f t="shared" si="3"/>
        <v>1000</v>
      </c>
    </row>
    <row r="49" spans="1:9" ht="24">
      <c r="A49" s="14">
        <v>19</v>
      </c>
      <c r="B49" s="45" t="s">
        <v>243</v>
      </c>
      <c r="C49" s="39" t="s">
        <v>198</v>
      </c>
      <c r="D49" s="43" t="s">
        <v>225</v>
      </c>
      <c r="E49" s="40" t="s">
        <v>244</v>
      </c>
      <c r="F49" s="171">
        <v>2000</v>
      </c>
      <c r="G49" s="169">
        <f t="shared" si="2"/>
        <v>2.79290601871247</v>
      </c>
      <c r="H49" s="172">
        <v>0.5</v>
      </c>
      <c r="I49" s="37">
        <f t="shared" si="3"/>
        <v>1000</v>
      </c>
    </row>
    <row r="50" spans="1:9" ht="24">
      <c r="A50" s="14">
        <v>20</v>
      </c>
      <c r="B50" s="45" t="s">
        <v>245</v>
      </c>
      <c r="C50" s="39" t="s">
        <v>198</v>
      </c>
      <c r="D50" s="43" t="s">
        <v>225</v>
      </c>
      <c r="E50" s="53" t="s">
        <v>381</v>
      </c>
      <c r="F50" s="171">
        <v>1000</v>
      </c>
      <c r="G50" s="169">
        <f t="shared" si="2"/>
        <v>1.396453009356235</v>
      </c>
      <c r="H50" s="172">
        <v>0.5</v>
      </c>
      <c r="I50" s="37">
        <f t="shared" si="3"/>
        <v>500</v>
      </c>
    </row>
    <row r="51" spans="1:9" ht="24">
      <c r="A51" s="14">
        <v>21</v>
      </c>
      <c r="B51" s="45" t="s">
        <v>246</v>
      </c>
      <c r="C51" s="39" t="s">
        <v>247</v>
      </c>
      <c r="D51" s="54" t="s">
        <v>225</v>
      </c>
      <c r="E51" s="53" t="s">
        <v>248</v>
      </c>
      <c r="F51" s="171">
        <v>500</v>
      </c>
      <c r="G51" s="169">
        <f t="shared" si="2"/>
        <v>0.6982265046781175</v>
      </c>
      <c r="H51" s="172">
        <v>2</v>
      </c>
      <c r="I51" s="37">
        <f t="shared" si="3"/>
        <v>1000</v>
      </c>
    </row>
    <row r="52" spans="1:9" ht="24">
      <c r="A52" s="14">
        <v>23</v>
      </c>
      <c r="B52" s="45" t="s">
        <v>70</v>
      </c>
      <c r="C52" s="39" t="s">
        <v>198</v>
      </c>
      <c r="D52" s="43" t="s">
        <v>225</v>
      </c>
      <c r="E52" s="53" t="s">
        <v>249</v>
      </c>
      <c r="F52" s="171">
        <v>1000</v>
      </c>
      <c r="G52" s="169">
        <f t="shared" si="2"/>
        <v>1.396453009356235</v>
      </c>
      <c r="H52" s="172">
        <v>0.5</v>
      </c>
      <c r="I52" s="37">
        <f t="shared" si="3"/>
        <v>500</v>
      </c>
    </row>
    <row r="53" spans="1:9" ht="24">
      <c r="A53" s="14">
        <v>28</v>
      </c>
      <c r="B53" s="45" t="s">
        <v>71</v>
      </c>
      <c r="C53" s="39" t="s">
        <v>198</v>
      </c>
      <c r="D53" s="43" t="s">
        <v>225</v>
      </c>
      <c r="E53" s="53" t="s">
        <v>249</v>
      </c>
      <c r="F53" s="171">
        <v>1000</v>
      </c>
      <c r="G53" s="169">
        <f t="shared" si="2"/>
        <v>1.396453009356235</v>
      </c>
      <c r="H53" s="172">
        <v>0.5</v>
      </c>
      <c r="I53" s="37">
        <f t="shared" si="3"/>
        <v>500</v>
      </c>
    </row>
    <row r="54" spans="1:9" ht="24">
      <c r="A54" s="14">
        <v>30</v>
      </c>
      <c r="B54" s="45" t="s">
        <v>72</v>
      </c>
      <c r="C54" s="39" t="s">
        <v>198</v>
      </c>
      <c r="D54" s="43" t="s">
        <v>225</v>
      </c>
      <c r="E54" s="53" t="s">
        <v>250</v>
      </c>
      <c r="F54" s="171">
        <v>2000</v>
      </c>
      <c r="G54" s="169">
        <f t="shared" si="2"/>
        <v>2.79290601871247</v>
      </c>
      <c r="H54" s="172">
        <v>0.5</v>
      </c>
      <c r="I54" s="37">
        <f t="shared" si="3"/>
        <v>1000</v>
      </c>
    </row>
    <row r="55" spans="1:9" ht="15">
      <c r="A55" s="46"/>
      <c r="B55" s="47" t="s">
        <v>220</v>
      </c>
      <c r="C55" s="55"/>
      <c r="D55" s="56"/>
      <c r="E55" s="56"/>
      <c r="F55" s="46">
        <f>SUM(F31:F54)</f>
        <v>71610</v>
      </c>
      <c r="G55" s="46">
        <f>SUM(G31:G54)</f>
        <v>100.00000000000004</v>
      </c>
      <c r="H55" s="46"/>
      <c r="I55" s="57">
        <f>SUM(I31:I54)</f>
        <v>36555</v>
      </c>
    </row>
    <row r="56" spans="1:9" ht="24">
      <c r="A56" s="46"/>
      <c r="B56" s="47" t="s">
        <v>221</v>
      </c>
      <c r="C56" s="55"/>
      <c r="D56" s="56"/>
      <c r="E56" s="56"/>
      <c r="F56" s="46"/>
      <c r="G56" s="57"/>
      <c r="H56" s="46"/>
      <c r="I56" s="58"/>
    </row>
    <row r="57" spans="1:10" s="63" customFormat="1" ht="22.5" customHeight="1">
      <c r="A57" s="50"/>
      <c r="B57" s="51" t="s">
        <v>222</v>
      </c>
      <c r="C57" s="59"/>
      <c r="D57" s="60"/>
      <c r="E57" s="60"/>
      <c r="F57" s="50"/>
      <c r="G57" s="61"/>
      <c r="H57" s="50"/>
      <c r="I57" s="62"/>
      <c r="J57" s="6">
        <f>I55</f>
        <v>36555</v>
      </c>
    </row>
    <row r="58" spans="1:9" s="63" customFormat="1" ht="27.75" customHeight="1">
      <c r="A58" s="27"/>
      <c r="B58" s="64" t="s">
        <v>251</v>
      </c>
      <c r="C58" s="65"/>
      <c r="D58" s="66"/>
      <c r="E58" s="67"/>
      <c r="F58" s="174"/>
      <c r="G58" s="174"/>
      <c r="H58" s="174"/>
      <c r="I58" s="32"/>
    </row>
    <row r="59" spans="1:9" s="63" customFormat="1" ht="30" customHeight="1">
      <c r="A59" s="33">
        <v>1</v>
      </c>
      <c r="B59" s="68" t="s">
        <v>252</v>
      </c>
      <c r="C59" s="69" t="s">
        <v>253</v>
      </c>
      <c r="D59" s="35" t="s">
        <v>370</v>
      </c>
      <c r="E59" s="40" t="s">
        <v>254</v>
      </c>
      <c r="F59" s="168">
        <v>5000</v>
      </c>
      <c r="G59" s="175">
        <f aca="true" t="shared" si="4" ref="G59:G77">F59/$F$78*100</f>
        <v>18.73009926952613</v>
      </c>
      <c r="H59" s="176">
        <v>1.2</v>
      </c>
      <c r="I59" s="37">
        <f aca="true" t="shared" si="5" ref="I59:I77">F59*H59</f>
        <v>6000</v>
      </c>
    </row>
    <row r="60" spans="1:9" s="63" customFormat="1" ht="30" customHeight="1">
      <c r="A60" s="33">
        <v>2</v>
      </c>
      <c r="B60" s="68" t="s">
        <v>252</v>
      </c>
      <c r="C60" s="69" t="s">
        <v>253</v>
      </c>
      <c r="D60" s="35" t="s">
        <v>371</v>
      </c>
      <c r="E60" s="40" t="s">
        <v>254</v>
      </c>
      <c r="F60" s="168">
        <v>2000</v>
      </c>
      <c r="G60" s="175">
        <f t="shared" si="4"/>
        <v>7.492039707810451</v>
      </c>
      <c r="H60" s="176">
        <v>1.2</v>
      </c>
      <c r="I60" s="37">
        <f>F60*H60</f>
        <v>2400</v>
      </c>
    </row>
    <row r="61" spans="1:9" s="63" customFormat="1" ht="30" customHeight="1">
      <c r="A61" s="33">
        <v>3</v>
      </c>
      <c r="B61" s="68" t="s">
        <v>255</v>
      </c>
      <c r="C61" s="69" t="s">
        <v>253</v>
      </c>
      <c r="D61" s="35" t="s">
        <v>370</v>
      </c>
      <c r="E61" s="40" t="s">
        <v>254</v>
      </c>
      <c r="F61" s="168">
        <v>3500</v>
      </c>
      <c r="G61" s="175">
        <f t="shared" si="4"/>
        <v>13.111069488668289</v>
      </c>
      <c r="H61" s="176">
        <v>1.2</v>
      </c>
      <c r="I61" s="37">
        <f t="shared" si="5"/>
        <v>4200</v>
      </c>
    </row>
    <row r="62" spans="1:9" s="63" customFormat="1" ht="30" customHeight="1">
      <c r="A62" s="33">
        <v>4</v>
      </c>
      <c r="B62" s="68" t="s">
        <v>255</v>
      </c>
      <c r="C62" s="69" t="s">
        <v>253</v>
      </c>
      <c r="D62" s="35" t="s">
        <v>371</v>
      </c>
      <c r="E62" s="40" t="s">
        <v>254</v>
      </c>
      <c r="F62" s="168">
        <v>1500</v>
      </c>
      <c r="G62" s="175">
        <f t="shared" si="4"/>
        <v>5.619029780857838</v>
      </c>
      <c r="H62" s="176">
        <v>1.2</v>
      </c>
      <c r="I62" s="37">
        <f>F62*H62</f>
        <v>1800</v>
      </c>
    </row>
    <row r="63" spans="1:9" ht="48.75" customHeight="1">
      <c r="A63" s="14">
        <v>5</v>
      </c>
      <c r="B63" s="38" t="s">
        <v>161</v>
      </c>
      <c r="C63" s="39" t="s">
        <v>256</v>
      </c>
      <c r="D63" s="43" t="s">
        <v>257</v>
      </c>
      <c r="E63" s="40" t="s">
        <v>258</v>
      </c>
      <c r="F63" s="171">
        <v>9000</v>
      </c>
      <c r="G63" s="169">
        <f t="shared" si="4"/>
        <v>33.71417868514703</v>
      </c>
      <c r="H63" s="177">
        <v>2.2</v>
      </c>
      <c r="I63" s="37">
        <f t="shared" si="5"/>
        <v>19800</v>
      </c>
    </row>
    <row r="64" spans="1:9" s="96" customFormat="1" ht="27.75" customHeight="1">
      <c r="A64" s="14">
        <v>6</v>
      </c>
      <c r="B64" s="44" t="s">
        <v>73</v>
      </c>
      <c r="C64" s="39" t="s">
        <v>201</v>
      </c>
      <c r="D64" s="43" t="s">
        <v>259</v>
      </c>
      <c r="E64" s="40" t="s">
        <v>258</v>
      </c>
      <c r="F64" s="171">
        <v>300</v>
      </c>
      <c r="G64" s="169">
        <f t="shared" si="4"/>
        <v>1.1238059561715676</v>
      </c>
      <c r="H64" s="177">
        <v>5</v>
      </c>
      <c r="I64" s="37">
        <f t="shared" si="5"/>
        <v>1500</v>
      </c>
    </row>
    <row r="65" spans="1:9" ht="36">
      <c r="A65" s="14">
        <v>7</v>
      </c>
      <c r="B65" s="44" t="s">
        <v>260</v>
      </c>
      <c r="C65" s="39" t="s">
        <v>201</v>
      </c>
      <c r="D65" s="43" t="s">
        <v>261</v>
      </c>
      <c r="E65" s="40" t="s">
        <v>258</v>
      </c>
      <c r="F65" s="171">
        <v>1500</v>
      </c>
      <c r="G65" s="169">
        <f t="shared" si="4"/>
        <v>5.619029780857838</v>
      </c>
      <c r="H65" s="177">
        <v>5</v>
      </c>
      <c r="I65" s="37">
        <f t="shared" si="5"/>
        <v>7500</v>
      </c>
    </row>
    <row r="66" spans="1:9" ht="36">
      <c r="A66" s="14">
        <v>8</v>
      </c>
      <c r="B66" s="44" t="s">
        <v>262</v>
      </c>
      <c r="C66" s="39" t="s">
        <v>201</v>
      </c>
      <c r="D66" s="45" t="s">
        <v>263</v>
      </c>
      <c r="E66" s="40" t="s">
        <v>258</v>
      </c>
      <c r="F66" s="171">
        <v>600</v>
      </c>
      <c r="G66" s="169">
        <f t="shared" si="4"/>
        <v>2.2476119123431353</v>
      </c>
      <c r="H66" s="177">
        <v>11</v>
      </c>
      <c r="I66" s="37">
        <f t="shared" si="5"/>
        <v>6600</v>
      </c>
    </row>
    <row r="67" spans="1:9" ht="24">
      <c r="A67" s="14">
        <v>9</v>
      </c>
      <c r="B67" s="44" t="s">
        <v>264</v>
      </c>
      <c r="C67" s="39" t="s">
        <v>265</v>
      </c>
      <c r="D67" s="43" t="s">
        <v>259</v>
      </c>
      <c r="E67" s="40" t="s">
        <v>258</v>
      </c>
      <c r="F67" s="171">
        <v>725</v>
      </c>
      <c r="G67" s="169">
        <f t="shared" si="4"/>
        <v>2.7158643940812888</v>
      </c>
      <c r="H67" s="178">
        <v>6</v>
      </c>
      <c r="I67" s="37">
        <f t="shared" si="5"/>
        <v>4350</v>
      </c>
    </row>
    <row r="68" spans="1:9" ht="36">
      <c r="A68" s="14">
        <v>10</v>
      </c>
      <c r="B68" s="44" t="s">
        <v>162</v>
      </c>
      <c r="C68" s="39" t="s">
        <v>201</v>
      </c>
      <c r="D68" s="45" t="s">
        <v>266</v>
      </c>
      <c r="E68" s="40" t="s">
        <v>258</v>
      </c>
      <c r="F68" s="171">
        <v>100</v>
      </c>
      <c r="G68" s="169">
        <f t="shared" si="4"/>
        <v>0.3746019853905226</v>
      </c>
      <c r="H68" s="172">
        <v>4</v>
      </c>
      <c r="I68" s="37">
        <f t="shared" si="5"/>
        <v>400</v>
      </c>
    </row>
    <row r="69" spans="1:9" ht="36">
      <c r="A69" s="14">
        <v>11</v>
      </c>
      <c r="B69" s="44" t="s">
        <v>162</v>
      </c>
      <c r="C69" s="39" t="s">
        <v>198</v>
      </c>
      <c r="D69" s="45" t="s">
        <v>267</v>
      </c>
      <c r="E69" s="40" t="s">
        <v>258</v>
      </c>
      <c r="F69" s="171">
        <v>100</v>
      </c>
      <c r="G69" s="169">
        <f t="shared" si="4"/>
        <v>0.3746019853905226</v>
      </c>
      <c r="H69" s="177">
        <v>5</v>
      </c>
      <c r="I69" s="37">
        <f t="shared" si="5"/>
        <v>500</v>
      </c>
    </row>
    <row r="70" spans="1:9" ht="15">
      <c r="A70" s="14">
        <v>12</v>
      </c>
      <c r="B70" s="38" t="s">
        <v>268</v>
      </c>
      <c r="C70" s="39" t="s">
        <v>201</v>
      </c>
      <c r="D70" s="45" t="s">
        <v>266</v>
      </c>
      <c r="E70" s="40" t="s">
        <v>258</v>
      </c>
      <c r="F70" s="171">
        <v>120</v>
      </c>
      <c r="G70" s="169">
        <f t="shared" si="4"/>
        <v>0.44952238246862714</v>
      </c>
      <c r="H70" s="177">
        <v>4</v>
      </c>
      <c r="I70" s="37">
        <f t="shared" si="5"/>
        <v>480</v>
      </c>
    </row>
    <row r="71" spans="1:9" ht="24">
      <c r="A71" s="14">
        <v>13</v>
      </c>
      <c r="B71" s="38" t="s">
        <v>269</v>
      </c>
      <c r="C71" s="39" t="s">
        <v>198</v>
      </c>
      <c r="D71" s="43" t="s">
        <v>270</v>
      </c>
      <c r="E71" s="40" t="s">
        <v>258</v>
      </c>
      <c r="F71" s="171">
        <v>600</v>
      </c>
      <c r="G71" s="169">
        <f t="shared" si="4"/>
        <v>2.2476119123431353</v>
      </c>
      <c r="H71" s="177">
        <v>5</v>
      </c>
      <c r="I71" s="37">
        <f t="shared" si="5"/>
        <v>3000</v>
      </c>
    </row>
    <row r="72" spans="1:9" ht="15">
      <c r="A72" s="14">
        <v>14</v>
      </c>
      <c r="B72" s="38" t="s">
        <v>163</v>
      </c>
      <c r="C72" s="39" t="s">
        <v>201</v>
      </c>
      <c r="D72" s="43" t="s">
        <v>271</v>
      </c>
      <c r="E72" s="53" t="s">
        <v>272</v>
      </c>
      <c r="F72" s="171">
        <v>200</v>
      </c>
      <c r="G72" s="169">
        <f t="shared" si="4"/>
        <v>0.7492039707810452</v>
      </c>
      <c r="H72" s="177">
        <v>8</v>
      </c>
      <c r="I72" s="37">
        <f t="shared" si="5"/>
        <v>1600</v>
      </c>
    </row>
    <row r="73" spans="1:9" ht="15">
      <c r="A73" s="14">
        <v>15</v>
      </c>
      <c r="B73" s="38" t="s">
        <v>273</v>
      </c>
      <c r="C73" s="39" t="s">
        <v>201</v>
      </c>
      <c r="D73" s="43" t="s">
        <v>271</v>
      </c>
      <c r="E73" s="53" t="s">
        <v>272</v>
      </c>
      <c r="F73" s="171">
        <v>200</v>
      </c>
      <c r="G73" s="169">
        <f t="shared" si="4"/>
        <v>0.7492039707810452</v>
      </c>
      <c r="H73" s="177">
        <v>6</v>
      </c>
      <c r="I73" s="37">
        <f t="shared" si="5"/>
        <v>1200</v>
      </c>
    </row>
    <row r="74" spans="1:9" ht="15">
      <c r="A74" s="14">
        <v>16</v>
      </c>
      <c r="B74" s="38" t="s">
        <v>274</v>
      </c>
      <c r="C74" s="39" t="s">
        <v>201</v>
      </c>
      <c r="D74" s="43" t="s">
        <v>271</v>
      </c>
      <c r="E74" s="53" t="s">
        <v>272</v>
      </c>
      <c r="F74" s="171">
        <v>100</v>
      </c>
      <c r="G74" s="169">
        <f t="shared" si="4"/>
        <v>0.3746019853905226</v>
      </c>
      <c r="H74" s="177">
        <v>5</v>
      </c>
      <c r="I74" s="37">
        <f t="shared" si="5"/>
        <v>500</v>
      </c>
    </row>
    <row r="75" spans="1:9" ht="15">
      <c r="A75" s="14">
        <v>17</v>
      </c>
      <c r="B75" s="38" t="s">
        <v>275</v>
      </c>
      <c r="C75" s="39" t="s">
        <v>276</v>
      </c>
      <c r="D75" s="43" t="s">
        <v>271</v>
      </c>
      <c r="E75" s="53" t="s">
        <v>272</v>
      </c>
      <c r="F75" s="171">
        <v>50</v>
      </c>
      <c r="G75" s="169">
        <f t="shared" si="4"/>
        <v>0.1873009926952613</v>
      </c>
      <c r="H75" s="177">
        <v>7</v>
      </c>
      <c r="I75" s="37">
        <f t="shared" si="5"/>
        <v>350</v>
      </c>
    </row>
    <row r="76" spans="1:9" ht="24">
      <c r="A76" s="14">
        <v>18</v>
      </c>
      <c r="B76" s="38" t="s">
        <v>277</v>
      </c>
      <c r="C76" s="39" t="s">
        <v>278</v>
      </c>
      <c r="D76" s="40" t="s">
        <v>279</v>
      </c>
      <c r="E76" s="40" t="s">
        <v>254</v>
      </c>
      <c r="F76" s="171">
        <v>1000</v>
      </c>
      <c r="G76" s="169">
        <f t="shared" si="4"/>
        <v>3.7460198539052256</v>
      </c>
      <c r="H76" s="177">
        <v>2</v>
      </c>
      <c r="I76" s="37">
        <f t="shared" si="5"/>
        <v>2000</v>
      </c>
    </row>
    <row r="77" spans="1:9" ht="35.25" customHeight="1">
      <c r="A77" s="14">
        <v>19</v>
      </c>
      <c r="B77" s="44" t="s">
        <v>280</v>
      </c>
      <c r="C77" s="39" t="s">
        <v>281</v>
      </c>
      <c r="D77" s="45" t="s">
        <v>282</v>
      </c>
      <c r="E77" s="40" t="s">
        <v>258</v>
      </c>
      <c r="F77" s="171">
        <v>100</v>
      </c>
      <c r="G77" s="169">
        <f t="shared" si="4"/>
        <v>0.3746019853905226</v>
      </c>
      <c r="H77" s="177">
        <v>3</v>
      </c>
      <c r="I77" s="37">
        <f t="shared" si="5"/>
        <v>300</v>
      </c>
    </row>
    <row r="78" spans="1:9" ht="15">
      <c r="A78" s="46"/>
      <c r="B78" s="70" t="s">
        <v>283</v>
      </c>
      <c r="C78" s="71"/>
      <c r="D78" s="72"/>
      <c r="E78" s="73"/>
      <c r="F78" s="74">
        <f>SUM(F59:F77)</f>
        <v>26695</v>
      </c>
      <c r="G78" s="75">
        <f>SUM(G59:G77)</f>
        <v>100</v>
      </c>
      <c r="H78" s="74"/>
      <c r="I78" s="75">
        <f>SUM(I59:I77)</f>
        <v>64480</v>
      </c>
    </row>
    <row r="79" spans="1:10" s="12" customFormat="1" ht="24">
      <c r="A79" s="46"/>
      <c r="B79" s="70" t="s">
        <v>284</v>
      </c>
      <c r="C79" s="71"/>
      <c r="D79" s="72"/>
      <c r="E79" s="73"/>
      <c r="F79" s="74"/>
      <c r="G79" s="75"/>
      <c r="H79" s="74"/>
      <c r="I79" s="76"/>
      <c r="J79" s="52">
        <f>I78</f>
        <v>64480</v>
      </c>
    </row>
    <row r="80" spans="1:9" s="12" customFormat="1" ht="24">
      <c r="A80" s="50"/>
      <c r="B80" s="77" t="s">
        <v>285</v>
      </c>
      <c r="C80" s="78"/>
      <c r="D80" s="79"/>
      <c r="E80" s="80"/>
      <c r="F80" s="81"/>
      <c r="G80" s="82"/>
      <c r="H80" s="81"/>
      <c r="I80" s="83"/>
    </row>
    <row r="81" spans="1:9" s="12" customFormat="1" ht="15.75">
      <c r="A81" s="27"/>
      <c r="B81" s="84" t="s">
        <v>286</v>
      </c>
      <c r="C81" s="65"/>
      <c r="D81" s="66"/>
      <c r="E81" s="67"/>
      <c r="F81" s="174"/>
      <c r="G81" s="174"/>
      <c r="H81" s="179"/>
      <c r="I81" s="32"/>
    </row>
    <row r="82" spans="1:9" ht="37.5" customHeight="1">
      <c r="A82" s="33">
        <v>1</v>
      </c>
      <c r="B82" s="34" t="s">
        <v>287</v>
      </c>
      <c r="C82" s="69" t="s">
        <v>201</v>
      </c>
      <c r="D82" s="85" t="s">
        <v>288</v>
      </c>
      <c r="E82" s="35" t="s">
        <v>289</v>
      </c>
      <c r="F82" s="168">
        <v>4000</v>
      </c>
      <c r="G82" s="175">
        <f aca="true" t="shared" si="6" ref="G82:G100">F82/$F$101*100</f>
        <v>27.783566020698757</v>
      </c>
      <c r="H82" s="176">
        <v>5</v>
      </c>
      <c r="I82" s="37">
        <f aca="true" t="shared" si="7" ref="I82:I99">F82*H82</f>
        <v>20000</v>
      </c>
    </row>
    <row r="83" spans="1:9" ht="48">
      <c r="A83" s="14">
        <v>2</v>
      </c>
      <c r="B83" s="44" t="s">
        <v>290</v>
      </c>
      <c r="C83" s="39" t="s">
        <v>201</v>
      </c>
      <c r="D83" s="43" t="s">
        <v>291</v>
      </c>
      <c r="E83" s="40" t="s">
        <v>289</v>
      </c>
      <c r="F83" s="171">
        <v>500</v>
      </c>
      <c r="G83" s="180">
        <f t="shared" si="6"/>
        <v>3.4729457525873446</v>
      </c>
      <c r="H83" s="177">
        <v>4.2</v>
      </c>
      <c r="I83" s="37">
        <f t="shared" si="7"/>
        <v>2100</v>
      </c>
    </row>
    <row r="84" spans="1:9" ht="36">
      <c r="A84" s="14">
        <v>3</v>
      </c>
      <c r="B84" s="44" t="s">
        <v>292</v>
      </c>
      <c r="C84" s="39" t="s">
        <v>201</v>
      </c>
      <c r="D84" s="43" t="s">
        <v>293</v>
      </c>
      <c r="E84" s="40" t="s">
        <v>289</v>
      </c>
      <c r="F84" s="171">
        <v>1000</v>
      </c>
      <c r="G84" s="180">
        <f t="shared" si="6"/>
        <v>6.945891505174689</v>
      </c>
      <c r="H84" s="177">
        <v>9</v>
      </c>
      <c r="I84" s="37">
        <f t="shared" si="7"/>
        <v>9000</v>
      </c>
    </row>
    <row r="85" spans="1:9" ht="60">
      <c r="A85" s="14">
        <v>4</v>
      </c>
      <c r="B85" s="43" t="s">
        <v>294</v>
      </c>
      <c r="C85" s="39" t="s">
        <v>201</v>
      </c>
      <c r="D85" s="45" t="s">
        <v>295</v>
      </c>
      <c r="E85" s="40" t="s">
        <v>289</v>
      </c>
      <c r="F85" s="171">
        <v>1000</v>
      </c>
      <c r="G85" s="180">
        <f t="shared" si="6"/>
        <v>6.945891505174689</v>
      </c>
      <c r="H85" s="177">
        <v>5</v>
      </c>
      <c r="I85" s="37">
        <f t="shared" si="7"/>
        <v>5000</v>
      </c>
    </row>
    <row r="86" spans="1:9" ht="48">
      <c r="A86" s="14">
        <v>5</v>
      </c>
      <c r="B86" s="43" t="s">
        <v>296</v>
      </c>
      <c r="C86" s="39" t="s">
        <v>201</v>
      </c>
      <c r="D86" s="40" t="s">
        <v>297</v>
      </c>
      <c r="E86" s="40" t="s">
        <v>289</v>
      </c>
      <c r="F86" s="171">
        <v>150</v>
      </c>
      <c r="G86" s="180">
        <f t="shared" si="6"/>
        <v>1.0418837257762035</v>
      </c>
      <c r="H86" s="177">
        <v>5</v>
      </c>
      <c r="I86" s="37">
        <f t="shared" si="7"/>
        <v>750</v>
      </c>
    </row>
    <row r="87" spans="1:9" ht="48">
      <c r="A87" s="14">
        <v>6</v>
      </c>
      <c r="B87" s="43" t="s">
        <v>298</v>
      </c>
      <c r="C87" s="39" t="s">
        <v>201</v>
      </c>
      <c r="D87" s="40" t="s">
        <v>297</v>
      </c>
      <c r="E87" s="40" t="s">
        <v>289</v>
      </c>
      <c r="F87" s="171">
        <v>150</v>
      </c>
      <c r="G87" s="180">
        <f t="shared" si="6"/>
        <v>1.0418837257762035</v>
      </c>
      <c r="H87" s="177">
        <v>5</v>
      </c>
      <c r="I87" s="37">
        <f t="shared" si="7"/>
        <v>750</v>
      </c>
    </row>
    <row r="88" spans="1:9" ht="48">
      <c r="A88" s="14">
        <v>7</v>
      </c>
      <c r="B88" s="44" t="s">
        <v>299</v>
      </c>
      <c r="C88" s="39" t="s">
        <v>201</v>
      </c>
      <c r="D88" s="40" t="s">
        <v>297</v>
      </c>
      <c r="E88" s="40" t="s">
        <v>289</v>
      </c>
      <c r="F88" s="171">
        <v>200</v>
      </c>
      <c r="G88" s="180">
        <f t="shared" si="6"/>
        <v>1.389178301034938</v>
      </c>
      <c r="H88" s="177">
        <v>5</v>
      </c>
      <c r="I88" s="37">
        <f t="shared" si="7"/>
        <v>1000</v>
      </c>
    </row>
    <row r="89" spans="1:9" ht="48">
      <c r="A89" s="14">
        <v>8</v>
      </c>
      <c r="B89" s="44" t="s">
        <v>300</v>
      </c>
      <c r="C89" s="39" t="s">
        <v>201</v>
      </c>
      <c r="D89" s="40" t="s">
        <v>297</v>
      </c>
      <c r="E89" s="40" t="s">
        <v>289</v>
      </c>
      <c r="F89" s="171">
        <v>500</v>
      </c>
      <c r="G89" s="180">
        <f t="shared" si="6"/>
        <v>3.4729457525873446</v>
      </c>
      <c r="H89" s="177">
        <v>5</v>
      </c>
      <c r="I89" s="37">
        <f t="shared" si="7"/>
        <v>2500</v>
      </c>
    </row>
    <row r="90" spans="1:9" ht="60">
      <c r="A90" s="14">
        <v>9</v>
      </c>
      <c r="B90" s="44" t="s">
        <v>164</v>
      </c>
      <c r="C90" s="39" t="s">
        <v>201</v>
      </c>
      <c r="D90" s="40" t="s">
        <v>297</v>
      </c>
      <c r="E90" s="40" t="s">
        <v>289</v>
      </c>
      <c r="F90" s="171">
        <v>500</v>
      </c>
      <c r="G90" s="180">
        <f t="shared" si="6"/>
        <v>3.4729457525873446</v>
      </c>
      <c r="H90" s="177">
        <v>9</v>
      </c>
      <c r="I90" s="37">
        <f t="shared" si="7"/>
        <v>4500</v>
      </c>
    </row>
    <row r="91" spans="1:9" ht="36">
      <c r="A91" s="14">
        <v>10</v>
      </c>
      <c r="B91" s="44" t="s">
        <v>301</v>
      </c>
      <c r="C91" s="39" t="s">
        <v>201</v>
      </c>
      <c r="D91" s="40" t="s">
        <v>297</v>
      </c>
      <c r="E91" s="40" t="s">
        <v>289</v>
      </c>
      <c r="F91" s="171">
        <v>490</v>
      </c>
      <c r="G91" s="180">
        <f t="shared" si="6"/>
        <v>3.4034868375355978</v>
      </c>
      <c r="H91" s="177">
        <v>8</v>
      </c>
      <c r="I91" s="37">
        <f t="shared" si="7"/>
        <v>3920</v>
      </c>
    </row>
    <row r="92" spans="1:9" ht="36">
      <c r="A92" s="14">
        <v>11</v>
      </c>
      <c r="B92" s="44" t="s">
        <v>302</v>
      </c>
      <c r="C92" s="39" t="s">
        <v>201</v>
      </c>
      <c r="D92" s="40" t="s">
        <v>297</v>
      </c>
      <c r="E92" s="40" t="s">
        <v>289</v>
      </c>
      <c r="F92" s="171">
        <v>2000</v>
      </c>
      <c r="G92" s="180">
        <f t="shared" si="6"/>
        <v>13.891783010349378</v>
      </c>
      <c r="H92" s="177">
        <v>9</v>
      </c>
      <c r="I92" s="37">
        <f t="shared" si="7"/>
        <v>18000</v>
      </c>
    </row>
    <row r="93" spans="1:9" ht="24">
      <c r="A93" s="14">
        <v>12</v>
      </c>
      <c r="B93" s="44" t="s">
        <v>303</v>
      </c>
      <c r="C93" s="39" t="s">
        <v>201</v>
      </c>
      <c r="D93" s="40" t="s">
        <v>297</v>
      </c>
      <c r="E93" s="40" t="s">
        <v>289</v>
      </c>
      <c r="F93" s="171">
        <v>100</v>
      </c>
      <c r="G93" s="180">
        <f t="shared" si="6"/>
        <v>0.694589150517469</v>
      </c>
      <c r="H93" s="177">
        <v>12</v>
      </c>
      <c r="I93" s="37">
        <f t="shared" si="7"/>
        <v>1200</v>
      </c>
    </row>
    <row r="94" spans="1:9" ht="48">
      <c r="A94" s="14">
        <v>13</v>
      </c>
      <c r="B94" s="44" t="s">
        <v>304</v>
      </c>
      <c r="C94" s="39" t="s">
        <v>305</v>
      </c>
      <c r="D94" s="40" t="s">
        <v>306</v>
      </c>
      <c r="E94" s="40" t="s">
        <v>289</v>
      </c>
      <c r="F94" s="171">
        <v>77</v>
      </c>
      <c r="G94" s="180">
        <f t="shared" si="6"/>
        <v>0.5348336458984511</v>
      </c>
      <c r="H94" s="177">
        <v>5.8</v>
      </c>
      <c r="I94" s="37">
        <f>F94*H94-19.6</f>
        <v>426.99999999999994</v>
      </c>
    </row>
    <row r="95" spans="1:9" ht="60">
      <c r="A95" s="14">
        <v>14</v>
      </c>
      <c r="B95" s="38" t="s">
        <v>307</v>
      </c>
      <c r="C95" s="39" t="s">
        <v>201</v>
      </c>
      <c r="D95" s="43" t="s">
        <v>308</v>
      </c>
      <c r="E95" s="40" t="s">
        <v>258</v>
      </c>
      <c r="F95" s="171">
        <v>700</v>
      </c>
      <c r="G95" s="180">
        <f t="shared" si="6"/>
        <v>4.862124053622282</v>
      </c>
      <c r="H95" s="172">
        <v>4</v>
      </c>
      <c r="I95" s="37">
        <f t="shared" si="7"/>
        <v>2800</v>
      </c>
    </row>
    <row r="96" spans="1:9" ht="24">
      <c r="A96" s="14">
        <v>15</v>
      </c>
      <c r="B96" s="34" t="s">
        <v>376</v>
      </c>
      <c r="C96" s="39" t="s">
        <v>201</v>
      </c>
      <c r="D96" s="43" t="s">
        <v>377</v>
      </c>
      <c r="E96" s="40" t="s">
        <v>289</v>
      </c>
      <c r="F96" s="171">
        <v>230</v>
      </c>
      <c r="G96" s="180">
        <f t="shared" si="6"/>
        <v>1.5975550461901786</v>
      </c>
      <c r="H96" s="172">
        <v>6.5</v>
      </c>
      <c r="I96" s="37">
        <f>F96*H96+5</f>
        <v>1500</v>
      </c>
    </row>
    <row r="97" spans="1:9" ht="24">
      <c r="A97" s="14">
        <v>16</v>
      </c>
      <c r="B97" s="44" t="s">
        <v>309</v>
      </c>
      <c r="C97" s="39" t="s">
        <v>201</v>
      </c>
      <c r="D97" s="40" t="s">
        <v>310</v>
      </c>
      <c r="E97" s="40" t="s">
        <v>289</v>
      </c>
      <c r="F97" s="171">
        <v>2000</v>
      </c>
      <c r="G97" s="180">
        <f t="shared" si="6"/>
        <v>13.891783010349378</v>
      </c>
      <c r="H97" s="177">
        <v>7</v>
      </c>
      <c r="I97" s="37">
        <f t="shared" si="7"/>
        <v>14000</v>
      </c>
    </row>
    <row r="98" spans="1:9" ht="36">
      <c r="A98" s="14">
        <v>17</v>
      </c>
      <c r="B98" s="44" t="s">
        <v>374</v>
      </c>
      <c r="C98" s="39" t="s">
        <v>201</v>
      </c>
      <c r="D98" s="40" t="s">
        <v>310</v>
      </c>
      <c r="E98" s="40" t="s">
        <v>289</v>
      </c>
      <c r="F98" s="171">
        <v>100</v>
      </c>
      <c r="G98" s="180">
        <f t="shared" si="6"/>
        <v>0.694589150517469</v>
      </c>
      <c r="H98" s="177">
        <v>7</v>
      </c>
      <c r="I98" s="37">
        <f t="shared" si="7"/>
        <v>700</v>
      </c>
    </row>
    <row r="99" spans="1:9" ht="36">
      <c r="A99" s="14">
        <v>18</v>
      </c>
      <c r="B99" s="44" t="s">
        <v>375</v>
      </c>
      <c r="C99" s="39" t="s">
        <v>201</v>
      </c>
      <c r="D99" s="40" t="s">
        <v>310</v>
      </c>
      <c r="E99" s="40" t="s">
        <v>289</v>
      </c>
      <c r="F99" s="171">
        <v>100</v>
      </c>
      <c r="G99" s="180">
        <f t="shared" si="6"/>
        <v>0.694589150517469</v>
      </c>
      <c r="H99" s="177">
        <v>8</v>
      </c>
      <c r="I99" s="37">
        <f t="shared" si="7"/>
        <v>800</v>
      </c>
    </row>
    <row r="100" spans="1:9" ht="36">
      <c r="A100" s="14">
        <v>19</v>
      </c>
      <c r="B100" s="44" t="s">
        <v>311</v>
      </c>
      <c r="C100" s="39" t="s">
        <v>201</v>
      </c>
      <c r="D100" s="40" t="s">
        <v>310</v>
      </c>
      <c r="E100" s="40" t="s">
        <v>289</v>
      </c>
      <c r="F100" s="171">
        <v>600</v>
      </c>
      <c r="G100" s="180">
        <f t="shared" si="6"/>
        <v>4.167534903104814</v>
      </c>
      <c r="H100" s="181">
        <v>6</v>
      </c>
      <c r="I100" s="37">
        <f>F100*H100</f>
        <v>3600</v>
      </c>
    </row>
    <row r="101" spans="1:10" ht="15.75">
      <c r="A101" s="46"/>
      <c r="B101" s="70" t="s">
        <v>283</v>
      </c>
      <c r="C101" s="86"/>
      <c r="D101" s="87"/>
      <c r="E101" s="87"/>
      <c r="F101" s="74">
        <f>SUM(F82:F100)</f>
        <v>14397</v>
      </c>
      <c r="G101" s="74">
        <f>SUM(G82:G100)</f>
        <v>100</v>
      </c>
      <c r="H101" s="166"/>
      <c r="I101" s="89">
        <f>SUM(I82:I100)</f>
        <v>92547</v>
      </c>
      <c r="J101" s="6">
        <f>I101</f>
        <v>92547</v>
      </c>
    </row>
    <row r="102" spans="1:9" ht="24">
      <c r="A102" s="46"/>
      <c r="B102" s="70" t="s">
        <v>312</v>
      </c>
      <c r="C102" s="86"/>
      <c r="D102" s="87"/>
      <c r="E102" s="87"/>
      <c r="F102" s="74"/>
      <c r="G102" s="74"/>
      <c r="H102" s="167"/>
      <c r="I102" s="90"/>
    </row>
    <row r="103" spans="1:9" ht="24">
      <c r="A103" s="50"/>
      <c r="B103" s="77" t="s">
        <v>313</v>
      </c>
      <c r="C103" s="91"/>
      <c r="D103" s="92"/>
      <c r="E103" s="92"/>
      <c r="F103" s="81"/>
      <c r="G103" s="81"/>
      <c r="H103" s="182"/>
      <c r="I103" s="93"/>
    </row>
    <row r="104" spans="1:9" ht="25.5" customHeight="1">
      <c r="A104" s="27"/>
      <c r="B104" s="84" t="s">
        <v>173</v>
      </c>
      <c r="C104" s="94" t="s">
        <v>201</v>
      </c>
      <c r="D104" s="66"/>
      <c r="E104" s="67"/>
      <c r="F104" s="174"/>
      <c r="G104" s="174"/>
      <c r="H104" s="179"/>
      <c r="I104" s="32"/>
    </row>
    <row r="105" spans="1:9" ht="48">
      <c r="A105" s="33">
        <v>1</v>
      </c>
      <c r="B105" s="34" t="s">
        <v>314</v>
      </c>
      <c r="C105" s="69" t="s">
        <v>201</v>
      </c>
      <c r="D105" s="85" t="s">
        <v>315</v>
      </c>
      <c r="E105" s="35" t="s">
        <v>316</v>
      </c>
      <c r="F105" s="168">
        <v>2000</v>
      </c>
      <c r="G105" s="169">
        <f aca="true" t="shared" si="8" ref="G105:G112">F105/$F$130*100</f>
        <v>25.70297640466766</v>
      </c>
      <c r="H105" s="170">
        <v>1.8</v>
      </c>
      <c r="I105" s="37">
        <f aca="true" t="shared" si="9" ref="I105:I112">F105*H105</f>
        <v>3600</v>
      </c>
    </row>
    <row r="106" spans="1:9" ht="15">
      <c r="A106" s="14">
        <v>2</v>
      </c>
      <c r="B106" s="95" t="s">
        <v>317</v>
      </c>
      <c r="C106" s="39" t="s">
        <v>276</v>
      </c>
      <c r="D106" s="45" t="s">
        <v>318</v>
      </c>
      <c r="E106" s="40" t="s">
        <v>316</v>
      </c>
      <c r="F106" s="171">
        <v>500</v>
      </c>
      <c r="G106" s="169">
        <f t="shared" si="8"/>
        <v>6.425744101166915</v>
      </c>
      <c r="H106" s="172">
        <v>8</v>
      </c>
      <c r="I106" s="37">
        <f t="shared" si="9"/>
        <v>4000</v>
      </c>
    </row>
    <row r="107" spans="1:9" ht="36">
      <c r="A107" s="14">
        <v>3</v>
      </c>
      <c r="B107" s="44" t="s">
        <v>319</v>
      </c>
      <c r="C107" s="39" t="s">
        <v>320</v>
      </c>
      <c r="D107" s="45" t="s">
        <v>321</v>
      </c>
      <c r="E107" s="35" t="s">
        <v>316</v>
      </c>
      <c r="F107" s="171">
        <v>300</v>
      </c>
      <c r="G107" s="169">
        <f t="shared" si="8"/>
        <v>3.8554464607001493</v>
      </c>
      <c r="H107" s="172">
        <v>1.7</v>
      </c>
      <c r="I107" s="37">
        <f t="shared" si="9"/>
        <v>510</v>
      </c>
    </row>
    <row r="108" spans="1:9" ht="36">
      <c r="A108" s="14">
        <v>4</v>
      </c>
      <c r="B108" s="44" t="s">
        <v>322</v>
      </c>
      <c r="C108" s="39" t="s">
        <v>201</v>
      </c>
      <c r="D108" s="43" t="s">
        <v>323</v>
      </c>
      <c r="E108" s="40" t="s">
        <v>289</v>
      </c>
      <c r="F108" s="171">
        <v>74</v>
      </c>
      <c r="G108" s="169">
        <f t="shared" si="8"/>
        <v>0.9510101269727034</v>
      </c>
      <c r="H108" s="172">
        <v>3</v>
      </c>
      <c r="I108" s="37">
        <f t="shared" si="9"/>
        <v>222</v>
      </c>
    </row>
    <row r="109" spans="1:9" ht="48">
      <c r="A109" s="14">
        <v>5</v>
      </c>
      <c r="B109" s="43" t="s">
        <v>324</v>
      </c>
      <c r="C109" s="39" t="s">
        <v>198</v>
      </c>
      <c r="D109" s="45" t="s">
        <v>325</v>
      </c>
      <c r="E109" s="40" t="s">
        <v>289</v>
      </c>
      <c r="F109" s="171">
        <v>10.2</v>
      </c>
      <c r="G109" s="169">
        <f t="shared" si="8"/>
        <v>0.13108517966380506</v>
      </c>
      <c r="H109" s="172">
        <v>5.3</v>
      </c>
      <c r="I109" s="37">
        <f t="shared" si="9"/>
        <v>54.059999999999995</v>
      </c>
    </row>
    <row r="110" spans="1:9" ht="48">
      <c r="A110" s="14">
        <v>6</v>
      </c>
      <c r="B110" s="43" t="s">
        <v>326</v>
      </c>
      <c r="C110" s="39" t="s">
        <v>201</v>
      </c>
      <c r="D110" s="40" t="s">
        <v>297</v>
      </c>
      <c r="E110" s="40" t="s">
        <v>316</v>
      </c>
      <c r="F110" s="171">
        <v>5</v>
      </c>
      <c r="G110" s="169">
        <f t="shared" si="8"/>
        <v>0.06425744101166915</v>
      </c>
      <c r="H110" s="172">
        <v>5.3</v>
      </c>
      <c r="I110" s="37">
        <f t="shared" si="9"/>
        <v>26.5</v>
      </c>
    </row>
    <row r="111" spans="1:9" ht="72">
      <c r="A111" s="33">
        <v>7</v>
      </c>
      <c r="B111" s="44" t="s">
        <v>327</v>
      </c>
      <c r="C111" s="39" t="s">
        <v>198</v>
      </c>
      <c r="D111" s="45" t="s">
        <v>328</v>
      </c>
      <c r="E111" s="40" t="s">
        <v>316</v>
      </c>
      <c r="F111" s="171">
        <v>204</v>
      </c>
      <c r="G111" s="169">
        <f t="shared" si="8"/>
        <v>2.6217035932761013</v>
      </c>
      <c r="H111" s="172">
        <v>5.3</v>
      </c>
      <c r="I111" s="37">
        <f t="shared" si="9"/>
        <v>1081.2</v>
      </c>
    </row>
    <row r="112" spans="1:9" ht="48">
      <c r="A112" s="14">
        <v>8</v>
      </c>
      <c r="B112" s="44" t="s">
        <v>329</v>
      </c>
      <c r="C112" s="39" t="s">
        <v>330</v>
      </c>
      <c r="D112" s="45" t="s">
        <v>331</v>
      </c>
      <c r="E112" s="40" t="s">
        <v>316</v>
      </c>
      <c r="F112" s="171">
        <v>160</v>
      </c>
      <c r="G112" s="169">
        <f t="shared" si="8"/>
        <v>2.056238112373413</v>
      </c>
      <c r="H112" s="172">
        <v>3</v>
      </c>
      <c r="I112" s="37">
        <f t="shared" si="9"/>
        <v>480</v>
      </c>
    </row>
    <row r="113" spans="1:9" s="96" customFormat="1" ht="36">
      <c r="A113" s="33">
        <v>9</v>
      </c>
      <c r="B113" s="54" t="s">
        <v>332</v>
      </c>
      <c r="C113" s="40" t="s">
        <v>333</v>
      </c>
      <c r="D113" s="40" t="s">
        <v>334</v>
      </c>
      <c r="E113" s="40" t="s">
        <v>316</v>
      </c>
      <c r="F113" s="171">
        <v>1200</v>
      </c>
      <c r="G113" s="169">
        <f aca="true" t="shared" si="10" ref="G113:G129">F113/$F$130*100</f>
        <v>15.421785842800597</v>
      </c>
      <c r="H113" s="172">
        <v>4.2</v>
      </c>
      <c r="I113" s="37">
        <f aca="true" t="shared" si="11" ref="I113:I128">F113*H113</f>
        <v>5040</v>
      </c>
    </row>
    <row r="114" spans="1:9" s="96" customFormat="1" ht="36">
      <c r="A114" s="33">
        <v>10</v>
      </c>
      <c r="B114" s="54" t="s">
        <v>335</v>
      </c>
      <c r="C114" s="40" t="s">
        <v>333</v>
      </c>
      <c r="D114" s="40" t="s">
        <v>334</v>
      </c>
      <c r="E114" s="40" t="s">
        <v>316</v>
      </c>
      <c r="F114" s="171">
        <v>60</v>
      </c>
      <c r="G114" s="169">
        <f t="shared" si="10"/>
        <v>0.7710892921400299</v>
      </c>
      <c r="H114" s="172">
        <v>5.8</v>
      </c>
      <c r="I114" s="37">
        <f t="shared" si="11"/>
        <v>348</v>
      </c>
    </row>
    <row r="115" spans="1:9" ht="24">
      <c r="A115" s="14">
        <v>11</v>
      </c>
      <c r="B115" s="45" t="s">
        <v>336</v>
      </c>
      <c r="C115" s="39" t="s">
        <v>337</v>
      </c>
      <c r="D115" s="45" t="s">
        <v>334</v>
      </c>
      <c r="E115" s="40" t="s">
        <v>316</v>
      </c>
      <c r="F115" s="171">
        <v>150</v>
      </c>
      <c r="G115" s="169">
        <f t="shared" si="10"/>
        <v>1.9277232303500746</v>
      </c>
      <c r="H115" s="172">
        <v>5</v>
      </c>
      <c r="I115" s="37">
        <f t="shared" si="11"/>
        <v>750</v>
      </c>
    </row>
    <row r="116" spans="1:9" ht="24">
      <c r="A116" s="33">
        <v>12</v>
      </c>
      <c r="B116" s="45" t="s">
        <v>338</v>
      </c>
      <c r="C116" s="39" t="s">
        <v>337</v>
      </c>
      <c r="D116" s="45" t="s">
        <v>334</v>
      </c>
      <c r="E116" s="40" t="s">
        <v>316</v>
      </c>
      <c r="F116" s="171">
        <v>150</v>
      </c>
      <c r="G116" s="169">
        <f t="shared" si="10"/>
        <v>1.9277232303500746</v>
      </c>
      <c r="H116" s="172">
        <v>5</v>
      </c>
      <c r="I116" s="37">
        <f t="shared" si="11"/>
        <v>750</v>
      </c>
    </row>
    <row r="117" spans="1:9" ht="24">
      <c r="A117" s="33">
        <v>13</v>
      </c>
      <c r="B117" s="45" t="s">
        <v>339</v>
      </c>
      <c r="C117" s="39" t="s">
        <v>198</v>
      </c>
      <c r="D117" s="45" t="s">
        <v>334</v>
      </c>
      <c r="E117" s="40" t="s">
        <v>316</v>
      </c>
      <c r="F117" s="171">
        <v>140</v>
      </c>
      <c r="G117" s="169">
        <f t="shared" si="10"/>
        <v>1.7992083483267363</v>
      </c>
      <c r="H117" s="172">
        <v>7.2</v>
      </c>
      <c r="I117" s="37">
        <f t="shared" si="11"/>
        <v>1008</v>
      </c>
    </row>
    <row r="118" spans="1:9" ht="24">
      <c r="A118" s="33">
        <v>14</v>
      </c>
      <c r="B118" s="45" t="s">
        <v>340</v>
      </c>
      <c r="C118" s="39" t="s">
        <v>198</v>
      </c>
      <c r="D118" s="45" t="s">
        <v>334</v>
      </c>
      <c r="E118" s="40" t="s">
        <v>316</v>
      </c>
      <c r="F118" s="171">
        <v>100</v>
      </c>
      <c r="G118" s="169">
        <f t="shared" si="10"/>
        <v>1.285148820233383</v>
      </c>
      <c r="H118" s="172">
        <v>5</v>
      </c>
      <c r="I118" s="37">
        <f t="shared" si="11"/>
        <v>500</v>
      </c>
    </row>
    <row r="119" spans="1:9" ht="24">
      <c r="A119" s="33">
        <v>15</v>
      </c>
      <c r="B119" s="45" t="s">
        <v>341</v>
      </c>
      <c r="C119" s="39" t="s">
        <v>198</v>
      </c>
      <c r="D119" s="45" t="s">
        <v>334</v>
      </c>
      <c r="E119" s="40" t="s">
        <v>316</v>
      </c>
      <c r="F119" s="171">
        <v>180</v>
      </c>
      <c r="G119" s="169">
        <f t="shared" si="10"/>
        <v>2.3132678764200896</v>
      </c>
      <c r="H119" s="172">
        <v>8.3</v>
      </c>
      <c r="I119" s="37">
        <f t="shared" si="11"/>
        <v>1494.0000000000002</v>
      </c>
    </row>
    <row r="120" spans="1:9" ht="24">
      <c r="A120" s="14">
        <v>16</v>
      </c>
      <c r="B120" s="45" t="s">
        <v>342</v>
      </c>
      <c r="C120" s="39" t="s">
        <v>198</v>
      </c>
      <c r="D120" s="45" t="s">
        <v>334</v>
      </c>
      <c r="E120" s="40" t="s">
        <v>316</v>
      </c>
      <c r="F120" s="171">
        <v>400</v>
      </c>
      <c r="G120" s="169">
        <f t="shared" si="10"/>
        <v>5.140595280933532</v>
      </c>
      <c r="H120" s="172">
        <v>4</v>
      </c>
      <c r="I120" s="37">
        <f t="shared" si="11"/>
        <v>1600</v>
      </c>
    </row>
    <row r="121" spans="1:9" ht="24">
      <c r="A121" s="14">
        <v>17</v>
      </c>
      <c r="B121" s="45" t="s">
        <v>343</v>
      </c>
      <c r="C121" s="39" t="s">
        <v>198</v>
      </c>
      <c r="D121" s="45" t="s">
        <v>334</v>
      </c>
      <c r="E121" s="40" t="s">
        <v>316</v>
      </c>
      <c r="F121" s="171">
        <v>400</v>
      </c>
      <c r="G121" s="169">
        <f t="shared" si="10"/>
        <v>5.140595280933532</v>
      </c>
      <c r="H121" s="172">
        <v>4</v>
      </c>
      <c r="I121" s="37">
        <f t="shared" si="11"/>
        <v>1600</v>
      </c>
    </row>
    <row r="122" spans="1:9" ht="24">
      <c r="A122" s="14">
        <v>18</v>
      </c>
      <c r="B122" s="45" t="s">
        <v>344</v>
      </c>
      <c r="C122" s="39" t="s">
        <v>198</v>
      </c>
      <c r="D122" s="45" t="s">
        <v>334</v>
      </c>
      <c r="E122" s="40" t="s">
        <v>316</v>
      </c>
      <c r="F122" s="171">
        <v>400</v>
      </c>
      <c r="G122" s="169">
        <f t="shared" si="10"/>
        <v>5.140595280933532</v>
      </c>
      <c r="H122" s="172">
        <v>4</v>
      </c>
      <c r="I122" s="37">
        <f t="shared" si="11"/>
        <v>1600</v>
      </c>
    </row>
    <row r="123" spans="1:9" ht="24">
      <c r="A123" s="33">
        <v>19</v>
      </c>
      <c r="B123" s="45" t="s">
        <v>345</v>
      </c>
      <c r="C123" s="39" t="s">
        <v>198</v>
      </c>
      <c r="D123" s="45" t="s">
        <v>346</v>
      </c>
      <c r="E123" s="40" t="s">
        <v>316</v>
      </c>
      <c r="F123" s="171">
        <v>300</v>
      </c>
      <c r="G123" s="169">
        <f t="shared" si="10"/>
        <v>3.8554464607001493</v>
      </c>
      <c r="H123" s="172">
        <v>5.8</v>
      </c>
      <c r="I123" s="37">
        <f t="shared" si="11"/>
        <v>1740</v>
      </c>
    </row>
    <row r="124" spans="1:9" ht="24">
      <c r="A124" s="14">
        <v>20</v>
      </c>
      <c r="B124" s="45" t="s">
        <v>347</v>
      </c>
      <c r="C124" s="39" t="s">
        <v>198</v>
      </c>
      <c r="D124" s="45" t="s">
        <v>348</v>
      </c>
      <c r="E124" s="40" t="s">
        <v>316</v>
      </c>
      <c r="F124" s="171">
        <v>288</v>
      </c>
      <c r="G124" s="169">
        <f t="shared" si="10"/>
        <v>3.7012286022721432</v>
      </c>
      <c r="H124" s="172">
        <v>4</v>
      </c>
      <c r="I124" s="37">
        <f t="shared" si="11"/>
        <v>1152</v>
      </c>
    </row>
    <row r="125" spans="1:9" ht="24">
      <c r="A125" s="33">
        <v>21</v>
      </c>
      <c r="B125" s="43" t="s">
        <v>349</v>
      </c>
      <c r="C125" s="39" t="s">
        <v>198</v>
      </c>
      <c r="D125" s="45" t="s">
        <v>334</v>
      </c>
      <c r="E125" s="40" t="s">
        <v>316</v>
      </c>
      <c r="F125" s="171">
        <v>90</v>
      </c>
      <c r="G125" s="169">
        <f t="shared" si="10"/>
        <v>1.1566339382100448</v>
      </c>
      <c r="H125" s="172">
        <v>5</v>
      </c>
      <c r="I125" s="37">
        <f t="shared" si="11"/>
        <v>450</v>
      </c>
    </row>
    <row r="126" spans="1:9" ht="24">
      <c r="A126" s="33">
        <v>22</v>
      </c>
      <c r="B126" s="45" t="s">
        <v>350</v>
      </c>
      <c r="C126" s="39" t="s">
        <v>198</v>
      </c>
      <c r="D126" s="45" t="s">
        <v>334</v>
      </c>
      <c r="E126" s="40" t="s">
        <v>316</v>
      </c>
      <c r="F126" s="171">
        <v>150</v>
      </c>
      <c r="G126" s="169">
        <f t="shared" si="10"/>
        <v>1.9277232303500746</v>
      </c>
      <c r="H126" s="172">
        <v>4</v>
      </c>
      <c r="I126" s="37">
        <f t="shared" si="11"/>
        <v>600</v>
      </c>
    </row>
    <row r="127" spans="1:9" ht="69" customHeight="1">
      <c r="A127" s="33">
        <v>23</v>
      </c>
      <c r="B127" s="45" t="s">
        <v>351</v>
      </c>
      <c r="C127" s="39" t="s">
        <v>352</v>
      </c>
      <c r="D127" s="97" t="s">
        <v>353</v>
      </c>
      <c r="E127" s="35" t="s">
        <v>316</v>
      </c>
      <c r="F127" s="171">
        <v>200</v>
      </c>
      <c r="G127" s="169">
        <f t="shared" si="10"/>
        <v>2.570297640466766</v>
      </c>
      <c r="H127" s="172">
        <v>2</v>
      </c>
      <c r="I127" s="37">
        <f t="shared" si="11"/>
        <v>400</v>
      </c>
    </row>
    <row r="128" spans="1:9" ht="60">
      <c r="A128" s="33">
        <v>24</v>
      </c>
      <c r="B128" s="45" t="s">
        <v>354</v>
      </c>
      <c r="C128" s="39" t="s">
        <v>352</v>
      </c>
      <c r="D128" s="97" t="s">
        <v>353</v>
      </c>
      <c r="E128" s="35" t="s">
        <v>316</v>
      </c>
      <c r="F128" s="171">
        <v>300</v>
      </c>
      <c r="G128" s="169">
        <f t="shared" si="10"/>
        <v>3.8554464607001493</v>
      </c>
      <c r="H128" s="172">
        <v>4</v>
      </c>
      <c r="I128" s="37">
        <f t="shared" si="11"/>
        <v>1200</v>
      </c>
    </row>
    <row r="129" spans="1:9" ht="39.75" customHeight="1">
      <c r="A129" s="14">
        <v>25</v>
      </c>
      <c r="B129" s="45" t="s">
        <v>355</v>
      </c>
      <c r="C129" s="39" t="s">
        <v>198</v>
      </c>
      <c r="D129" s="97" t="s">
        <v>172</v>
      </c>
      <c r="E129" s="35" t="s">
        <v>316</v>
      </c>
      <c r="F129" s="171">
        <v>20</v>
      </c>
      <c r="G129" s="169">
        <f t="shared" si="10"/>
        <v>0.2570297640466766</v>
      </c>
      <c r="H129" s="172">
        <v>6</v>
      </c>
      <c r="I129" s="37">
        <f>F129*H129+0.24</f>
        <v>120.24</v>
      </c>
    </row>
    <row r="130" spans="1:9" ht="15">
      <c r="A130" s="46"/>
      <c r="B130" s="70" t="s">
        <v>283</v>
      </c>
      <c r="C130" s="55"/>
      <c r="D130" s="47"/>
      <c r="E130" s="73"/>
      <c r="F130" s="74">
        <f>SUM(F105:F129)</f>
        <v>7781.2</v>
      </c>
      <c r="G130" s="75">
        <f>SUM(G105:G129)</f>
        <v>99.99999999999999</v>
      </c>
      <c r="H130" s="74"/>
      <c r="I130" s="75">
        <f>SUM(I105:I129)</f>
        <v>30326.000000000004</v>
      </c>
    </row>
    <row r="131" spans="1:9" ht="24">
      <c r="A131" s="46"/>
      <c r="B131" s="70" t="s">
        <v>356</v>
      </c>
      <c r="C131" s="55"/>
      <c r="D131" s="47"/>
      <c r="E131" s="73"/>
      <c r="F131" s="74"/>
      <c r="G131" s="74"/>
      <c r="H131" s="74"/>
      <c r="I131" s="98"/>
    </row>
    <row r="132" spans="1:10" s="12" customFormat="1" ht="24">
      <c r="A132" s="99"/>
      <c r="B132" s="100" t="s">
        <v>357</v>
      </c>
      <c r="C132" s="101"/>
      <c r="D132" s="102"/>
      <c r="E132" s="103"/>
      <c r="F132" s="104"/>
      <c r="G132" s="104"/>
      <c r="H132" s="81"/>
      <c r="I132" s="105"/>
      <c r="J132" s="6">
        <f>I130</f>
        <v>30326.000000000004</v>
      </c>
    </row>
    <row r="133" spans="1:9" s="12" customFormat="1" ht="24">
      <c r="A133" s="27"/>
      <c r="B133" s="84" t="s">
        <v>174</v>
      </c>
      <c r="C133" s="94"/>
      <c r="D133" s="66"/>
      <c r="E133" s="67"/>
      <c r="F133" s="174"/>
      <c r="G133" s="174"/>
      <c r="H133" s="179"/>
      <c r="I133" s="106"/>
    </row>
    <row r="134" spans="1:9" s="12" customFormat="1" ht="48">
      <c r="A134" s="33">
        <v>1</v>
      </c>
      <c r="B134" s="68" t="s">
        <v>358</v>
      </c>
      <c r="C134" s="69" t="s">
        <v>359</v>
      </c>
      <c r="D134" s="107" t="s">
        <v>360</v>
      </c>
      <c r="E134" s="35" t="s">
        <v>361</v>
      </c>
      <c r="F134" s="168">
        <v>1200</v>
      </c>
      <c r="G134" s="183">
        <f aca="true" t="shared" si="12" ref="G134:G154">F134/$F$155*100</f>
        <v>30.2556603297867</v>
      </c>
      <c r="H134" s="170">
        <v>3</v>
      </c>
      <c r="I134" s="108">
        <f aca="true" t="shared" si="13" ref="I134:I154">F134*H134</f>
        <v>3600</v>
      </c>
    </row>
    <row r="135" spans="1:9" ht="24.75" customHeight="1">
      <c r="A135" s="14">
        <v>2</v>
      </c>
      <c r="B135" s="38" t="s">
        <v>362</v>
      </c>
      <c r="C135" s="39" t="s">
        <v>363</v>
      </c>
      <c r="D135" s="45" t="s">
        <v>364</v>
      </c>
      <c r="E135" s="35" t="s">
        <v>361</v>
      </c>
      <c r="F135" s="171">
        <v>200</v>
      </c>
      <c r="G135" s="169">
        <f t="shared" si="12"/>
        <v>5.04261005496445</v>
      </c>
      <c r="H135" s="172">
        <v>1.2</v>
      </c>
      <c r="I135" s="108">
        <f t="shared" si="13"/>
        <v>240</v>
      </c>
    </row>
    <row r="136" spans="1:9" ht="60">
      <c r="A136" s="14">
        <v>3</v>
      </c>
      <c r="B136" s="38" t="s">
        <v>365</v>
      </c>
      <c r="C136" s="39" t="s">
        <v>201</v>
      </c>
      <c r="D136" s="45" t="s">
        <v>366</v>
      </c>
      <c r="E136" s="40" t="s">
        <v>289</v>
      </c>
      <c r="F136" s="171">
        <v>1500</v>
      </c>
      <c r="G136" s="169">
        <f t="shared" si="12"/>
        <v>37.81957541223338</v>
      </c>
      <c r="H136" s="172">
        <v>2.5</v>
      </c>
      <c r="I136" s="108">
        <f t="shared" si="13"/>
        <v>3750</v>
      </c>
    </row>
    <row r="137" spans="1:9" ht="36">
      <c r="A137" s="14">
        <v>4</v>
      </c>
      <c r="B137" s="38" t="s">
        <v>367</v>
      </c>
      <c r="C137" s="39" t="s">
        <v>201</v>
      </c>
      <c r="D137" s="45" t="s">
        <v>368</v>
      </c>
      <c r="E137" s="40" t="s">
        <v>289</v>
      </c>
      <c r="F137" s="171">
        <v>350</v>
      </c>
      <c r="G137" s="169">
        <f t="shared" si="12"/>
        <v>8.824567596187787</v>
      </c>
      <c r="H137" s="172">
        <v>3.2</v>
      </c>
      <c r="I137" s="108">
        <f t="shared" si="13"/>
        <v>1120</v>
      </c>
    </row>
    <row r="138" spans="1:9" ht="36">
      <c r="A138" s="14">
        <v>5</v>
      </c>
      <c r="B138" s="38" t="s">
        <v>369</v>
      </c>
      <c r="C138" s="39" t="s">
        <v>201</v>
      </c>
      <c r="D138" s="45" t="s">
        <v>0</v>
      </c>
      <c r="E138" s="40" t="s">
        <v>289</v>
      </c>
      <c r="F138" s="171">
        <v>350</v>
      </c>
      <c r="G138" s="169">
        <f t="shared" si="12"/>
        <v>8.824567596187787</v>
      </c>
      <c r="H138" s="172">
        <v>3</v>
      </c>
      <c r="I138" s="108">
        <f t="shared" si="13"/>
        <v>1050</v>
      </c>
    </row>
    <row r="139" spans="1:9" ht="24">
      <c r="A139" s="14">
        <v>6</v>
      </c>
      <c r="B139" s="38" t="s">
        <v>1</v>
      </c>
      <c r="C139" s="39" t="s">
        <v>201</v>
      </c>
      <c r="D139" s="45" t="s">
        <v>2</v>
      </c>
      <c r="E139" s="40" t="s">
        <v>289</v>
      </c>
      <c r="F139" s="171">
        <v>200</v>
      </c>
      <c r="G139" s="169">
        <f t="shared" si="12"/>
        <v>5.04261005496445</v>
      </c>
      <c r="H139" s="172">
        <v>0.3</v>
      </c>
      <c r="I139" s="108">
        <f t="shared" si="13"/>
        <v>60</v>
      </c>
    </row>
    <row r="140" spans="1:9" ht="24">
      <c r="A140" s="14">
        <v>7</v>
      </c>
      <c r="B140" s="38" t="s">
        <v>3</v>
      </c>
      <c r="C140" s="39" t="s">
        <v>201</v>
      </c>
      <c r="D140" s="45" t="s">
        <v>2</v>
      </c>
      <c r="E140" s="40" t="s">
        <v>289</v>
      </c>
      <c r="F140" s="171">
        <v>50</v>
      </c>
      <c r="G140" s="169">
        <f t="shared" si="12"/>
        <v>1.2606525137411124</v>
      </c>
      <c r="H140" s="172">
        <v>1</v>
      </c>
      <c r="I140" s="108">
        <f t="shared" si="13"/>
        <v>50</v>
      </c>
    </row>
    <row r="141" spans="1:9" ht="36">
      <c r="A141" s="14">
        <v>8</v>
      </c>
      <c r="B141" s="38" t="s">
        <v>4</v>
      </c>
      <c r="C141" s="39" t="s">
        <v>5</v>
      </c>
      <c r="D141" s="45" t="s">
        <v>6</v>
      </c>
      <c r="E141" s="40" t="s">
        <v>289</v>
      </c>
      <c r="F141" s="171">
        <v>44</v>
      </c>
      <c r="G141" s="169">
        <f t="shared" si="12"/>
        <v>1.109374212092179</v>
      </c>
      <c r="H141" s="172">
        <v>10</v>
      </c>
      <c r="I141" s="108">
        <f t="shared" si="13"/>
        <v>440</v>
      </c>
    </row>
    <row r="142" spans="1:9" ht="36">
      <c r="A142" s="14">
        <v>9</v>
      </c>
      <c r="B142" s="38" t="s">
        <v>7</v>
      </c>
      <c r="C142" s="39" t="s">
        <v>8</v>
      </c>
      <c r="D142" s="45" t="s">
        <v>6</v>
      </c>
      <c r="E142" s="40" t="s">
        <v>289</v>
      </c>
      <c r="F142" s="171">
        <v>1</v>
      </c>
      <c r="G142" s="169">
        <f t="shared" si="12"/>
        <v>0.02521305027482225</v>
      </c>
      <c r="H142" s="172">
        <v>50</v>
      </c>
      <c r="I142" s="108">
        <f t="shared" si="13"/>
        <v>50</v>
      </c>
    </row>
    <row r="143" spans="1:9" ht="25.5">
      <c r="A143" s="14">
        <v>10</v>
      </c>
      <c r="B143" s="109" t="s">
        <v>74</v>
      </c>
      <c r="C143" s="184" t="s">
        <v>276</v>
      </c>
      <c r="D143" s="185" t="s">
        <v>9</v>
      </c>
      <c r="E143" s="40" t="s">
        <v>289</v>
      </c>
      <c r="F143" s="171">
        <v>1</v>
      </c>
      <c r="G143" s="169">
        <f t="shared" si="12"/>
        <v>0.02521305027482225</v>
      </c>
      <c r="H143" s="172">
        <v>5</v>
      </c>
      <c r="I143" s="108">
        <f t="shared" si="13"/>
        <v>5</v>
      </c>
    </row>
    <row r="144" spans="1:9" ht="24">
      <c r="A144" s="14">
        <v>11</v>
      </c>
      <c r="B144" s="38" t="s">
        <v>10</v>
      </c>
      <c r="C144" s="39" t="s">
        <v>11</v>
      </c>
      <c r="D144" s="45" t="s">
        <v>12</v>
      </c>
      <c r="E144" s="40" t="s">
        <v>289</v>
      </c>
      <c r="F144" s="171">
        <v>10</v>
      </c>
      <c r="G144" s="169">
        <f t="shared" si="12"/>
        <v>0.2521305027482225</v>
      </c>
      <c r="H144" s="172">
        <v>10</v>
      </c>
      <c r="I144" s="108">
        <f t="shared" si="13"/>
        <v>100</v>
      </c>
    </row>
    <row r="145" spans="1:9" ht="24">
      <c r="A145" s="14">
        <v>12</v>
      </c>
      <c r="B145" s="38" t="s">
        <v>13</v>
      </c>
      <c r="C145" s="39" t="s">
        <v>11</v>
      </c>
      <c r="D145" s="45" t="s">
        <v>12</v>
      </c>
      <c r="E145" s="40" t="s">
        <v>289</v>
      </c>
      <c r="F145" s="171">
        <v>5</v>
      </c>
      <c r="G145" s="169">
        <f t="shared" si="12"/>
        <v>0.12606525137411126</v>
      </c>
      <c r="H145" s="172">
        <v>10</v>
      </c>
      <c r="I145" s="108">
        <f t="shared" si="13"/>
        <v>50</v>
      </c>
    </row>
    <row r="146" spans="1:9" ht="15">
      <c r="A146" s="14">
        <v>13</v>
      </c>
      <c r="B146" s="110" t="s">
        <v>14</v>
      </c>
      <c r="C146" s="186" t="s">
        <v>15</v>
      </c>
      <c r="D146" s="186" t="s">
        <v>16</v>
      </c>
      <c r="E146" s="40" t="s">
        <v>289</v>
      </c>
      <c r="F146" s="171">
        <v>1</v>
      </c>
      <c r="G146" s="169">
        <f t="shared" si="12"/>
        <v>0.02521305027482225</v>
      </c>
      <c r="H146" s="172">
        <v>5</v>
      </c>
      <c r="I146" s="108">
        <f t="shared" si="13"/>
        <v>5</v>
      </c>
    </row>
    <row r="147" spans="1:9" ht="25.5">
      <c r="A147" s="14">
        <v>14</v>
      </c>
      <c r="B147" s="112" t="s">
        <v>75</v>
      </c>
      <c r="C147" s="187" t="s">
        <v>17</v>
      </c>
      <c r="D147" s="188" t="s">
        <v>16</v>
      </c>
      <c r="E147" s="40" t="s">
        <v>289</v>
      </c>
      <c r="F147" s="171">
        <v>1</v>
      </c>
      <c r="G147" s="169">
        <f t="shared" si="12"/>
        <v>0.02521305027482225</v>
      </c>
      <c r="H147" s="172">
        <v>20</v>
      </c>
      <c r="I147" s="108">
        <f t="shared" si="13"/>
        <v>20</v>
      </c>
    </row>
    <row r="148" spans="1:9" ht="38.25">
      <c r="A148" s="14">
        <v>15</v>
      </c>
      <c r="B148" s="110" t="s">
        <v>76</v>
      </c>
      <c r="C148" s="189" t="s">
        <v>18</v>
      </c>
      <c r="D148" s="189" t="s">
        <v>19</v>
      </c>
      <c r="E148" s="40" t="s">
        <v>289</v>
      </c>
      <c r="F148" s="171">
        <v>0.2</v>
      </c>
      <c r="G148" s="169">
        <f t="shared" si="12"/>
        <v>0.00504261005496445</v>
      </c>
      <c r="H148" s="172">
        <v>250</v>
      </c>
      <c r="I148" s="108">
        <f t="shared" si="13"/>
        <v>50</v>
      </c>
    </row>
    <row r="149" spans="1:9" ht="51">
      <c r="A149" s="14">
        <v>16</v>
      </c>
      <c r="B149" s="110" t="s">
        <v>77</v>
      </c>
      <c r="C149" s="189" t="s">
        <v>17</v>
      </c>
      <c r="D149" s="189" t="s">
        <v>16</v>
      </c>
      <c r="E149" s="40" t="s">
        <v>289</v>
      </c>
      <c r="F149" s="171">
        <v>1</v>
      </c>
      <c r="G149" s="169">
        <f t="shared" si="12"/>
        <v>0.02521305027482225</v>
      </c>
      <c r="H149" s="172">
        <v>50</v>
      </c>
      <c r="I149" s="108">
        <f t="shared" si="13"/>
        <v>50</v>
      </c>
    </row>
    <row r="150" spans="1:9" ht="72">
      <c r="A150" s="14">
        <v>17</v>
      </c>
      <c r="B150" s="38" t="s">
        <v>20</v>
      </c>
      <c r="C150" s="39" t="s">
        <v>201</v>
      </c>
      <c r="D150" s="45" t="s">
        <v>21</v>
      </c>
      <c r="E150" s="40" t="s">
        <v>289</v>
      </c>
      <c r="F150" s="171">
        <v>10</v>
      </c>
      <c r="G150" s="169">
        <f t="shared" si="12"/>
        <v>0.2521305027482225</v>
      </c>
      <c r="H150" s="172">
        <v>5</v>
      </c>
      <c r="I150" s="108">
        <f t="shared" si="13"/>
        <v>50</v>
      </c>
    </row>
    <row r="151" spans="1:9" ht="84" customHeight="1">
      <c r="A151" s="14">
        <v>18</v>
      </c>
      <c r="B151" s="38" t="s">
        <v>22</v>
      </c>
      <c r="C151" s="39" t="s">
        <v>23</v>
      </c>
      <c r="D151" s="43" t="s">
        <v>24</v>
      </c>
      <c r="E151" s="40" t="s">
        <v>289</v>
      </c>
      <c r="F151" s="171">
        <v>20</v>
      </c>
      <c r="G151" s="169">
        <f t="shared" si="12"/>
        <v>0.504261005496445</v>
      </c>
      <c r="H151" s="172">
        <v>8</v>
      </c>
      <c r="I151" s="108">
        <f t="shared" si="13"/>
        <v>160</v>
      </c>
    </row>
    <row r="152" spans="1:9" ht="31.5" customHeight="1">
      <c r="A152" s="14">
        <v>19</v>
      </c>
      <c r="B152" s="110" t="s">
        <v>25</v>
      </c>
      <c r="C152" s="186" t="s">
        <v>26</v>
      </c>
      <c r="D152" s="186" t="s">
        <v>16</v>
      </c>
      <c r="E152" s="40" t="s">
        <v>289</v>
      </c>
      <c r="F152" s="171">
        <v>1</v>
      </c>
      <c r="G152" s="169">
        <f t="shared" si="12"/>
        <v>0.02521305027482225</v>
      </c>
      <c r="H152" s="172">
        <v>2</v>
      </c>
      <c r="I152" s="108">
        <f t="shared" si="13"/>
        <v>2</v>
      </c>
    </row>
    <row r="153" spans="1:9" ht="24">
      <c r="A153" s="14">
        <v>20</v>
      </c>
      <c r="B153" s="38" t="s">
        <v>27</v>
      </c>
      <c r="C153" s="39" t="s">
        <v>28</v>
      </c>
      <c r="D153" s="45" t="s">
        <v>29</v>
      </c>
      <c r="E153" s="40" t="s">
        <v>289</v>
      </c>
      <c r="F153" s="171">
        <v>17</v>
      </c>
      <c r="G153" s="169">
        <f t="shared" si="12"/>
        <v>0.4286218546719783</v>
      </c>
      <c r="H153" s="172">
        <v>20</v>
      </c>
      <c r="I153" s="108">
        <f t="shared" si="13"/>
        <v>340</v>
      </c>
    </row>
    <row r="154" spans="1:9" ht="24">
      <c r="A154" s="14">
        <v>21</v>
      </c>
      <c r="B154" s="38" t="s">
        <v>30</v>
      </c>
      <c r="C154" s="39" t="s">
        <v>28</v>
      </c>
      <c r="D154" s="45" t="s">
        <v>29</v>
      </c>
      <c r="E154" s="40" t="s">
        <v>289</v>
      </c>
      <c r="F154" s="171">
        <v>4</v>
      </c>
      <c r="G154" s="169">
        <f t="shared" si="12"/>
        <v>0.100852201099289</v>
      </c>
      <c r="H154" s="172">
        <v>20</v>
      </c>
      <c r="I154" s="108">
        <f t="shared" si="13"/>
        <v>80</v>
      </c>
    </row>
    <row r="155" spans="1:9" ht="15">
      <c r="A155" s="46"/>
      <c r="B155" s="70" t="s">
        <v>283</v>
      </c>
      <c r="C155" s="55"/>
      <c r="D155" s="72"/>
      <c r="E155" s="56"/>
      <c r="F155" s="113">
        <f>SUM(F134:F154)</f>
        <v>3966.2</v>
      </c>
      <c r="G155" s="113">
        <f>SUM(G134:G154)</f>
        <v>100.00000000000004</v>
      </c>
      <c r="H155" s="74"/>
      <c r="I155" s="75">
        <f>SUM(I134:I154)</f>
        <v>11272</v>
      </c>
    </row>
    <row r="156" spans="1:10" s="12" customFormat="1" ht="24">
      <c r="A156" s="46"/>
      <c r="B156" s="70" t="s">
        <v>31</v>
      </c>
      <c r="C156" s="55"/>
      <c r="D156" s="72"/>
      <c r="E156" s="56"/>
      <c r="F156" s="74"/>
      <c r="G156" s="74"/>
      <c r="H156" s="74"/>
      <c r="I156" s="98"/>
      <c r="J156" s="6">
        <f>I155</f>
        <v>11272</v>
      </c>
    </row>
    <row r="157" spans="1:9" s="12" customFormat="1" ht="24">
      <c r="A157" s="50"/>
      <c r="B157" s="60" t="s">
        <v>32</v>
      </c>
      <c r="C157" s="59"/>
      <c r="D157" s="79"/>
      <c r="E157" s="60"/>
      <c r="F157" s="81"/>
      <c r="G157" s="81"/>
      <c r="H157" s="81"/>
      <c r="I157" s="105"/>
    </row>
    <row r="158" spans="1:9" s="12" customFormat="1" ht="24">
      <c r="A158" s="27"/>
      <c r="B158" s="84" t="s">
        <v>175</v>
      </c>
      <c r="C158" s="94"/>
      <c r="D158" s="66"/>
      <c r="E158" s="114"/>
      <c r="F158" s="174"/>
      <c r="G158" s="174"/>
      <c r="H158" s="179"/>
      <c r="I158" s="106"/>
    </row>
    <row r="159" spans="1:9" ht="40.5" customHeight="1">
      <c r="A159" s="115"/>
      <c r="B159" s="116" t="s">
        <v>33</v>
      </c>
      <c r="C159" s="117"/>
      <c r="D159" s="118"/>
      <c r="E159" s="117"/>
      <c r="F159" s="190"/>
      <c r="G159" s="190"/>
      <c r="H159" s="191"/>
      <c r="I159" s="98"/>
    </row>
    <row r="160" spans="1:9" ht="72" customHeight="1">
      <c r="A160" s="16">
        <v>1</v>
      </c>
      <c r="B160" s="38" t="s">
        <v>165</v>
      </c>
      <c r="C160" s="40" t="s">
        <v>276</v>
      </c>
      <c r="D160" s="45" t="s">
        <v>34</v>
      </c>
      <c r="E160" s="40" t="s">
        <v>289</v>
      </c>
      <c r="F160" s="171">
        <v>4300</v>
      </c>
      <c r="G160" s="169">
        <f aca="true" t="shared" si="14" ref="G160:G174">F160/$F$223*100</f>
        <v>8.423332395666254</v>
      </c>
      <c r="H160" s="172">
        <v>1.5</v>
      </c>
      <c r="I160" s="37">
        <f aca="true" t="shared" si="15" ref="I160:I174">F160*H160</f>
        <v>6450</v>
      </c>
    </row>
    <row r="161" spans="1:9" ht="60">
      <c r="A161" s="16">
        <v>2</v>
      </c>
      <c r="B161" s="38" t="s">
        <v>166</v>
      </c>
      <c r="C161" s="40" t="s">
        <v>276</v>
      </c>
      <c r="D161" s="45" t="s">
        <v>35</v>
      </c>
      <c r="E161" s="40" t="s">
        <v>289</v>
      </c>
      <c r="F161" s="171">
        <v>2000</v>
      </c>
      <c r="G161" s="169">
        <f t="shared" si="14"/>
        <v>3.9178290212401183</v>
      </c>
      <c r="H161" s="172">
        <v>2</v>
      </c>
      <c r="I161" s="37">
        <f t="shared" si="15"/>
        <v>4000</v>
      </c>
    </row>
    <row r="162" spans="1:9" ht="60">
      <c r="A162" s="16">
        <v>3</v>
      </c>
      <c r="B162" s="38" t="s">
        <v>36</v>
      </c>
      <c r="C162" s="40" t="s">
        <v>276</v>
      </c>
      <c r="D162" s="43" t="s">
        <v>37</v>
      </c>
      <c r="E162" s="40" t="s">
        <v>289</v>
      </c>
      <c r="F162" s="171">
        <v>300</v>
      </c>
      <c r="G162" s="169">
        <f t="shared" si="14"/>
        <v>0.5876743531860178</v>
      </c>
      <c r="H162" s="172">
        <v>3</v>
      </c>
      <c r="I162" s="37">
        <f t="shared" si="15"/>
        <v>900</v>
      </c>
    </row>
    <row r="163" spans="1:9" ht="48">
      <c r="A163" s="16">
        <v>4</v>
      </c>
      <c r="B163" s="38" t="s">
        <v>38</v>
      </c>
      <c r="C163" s="40" t="s">
        <v>276</v>
      </c>
      <c r="D163" s="45" t="s">
        <v>39</v>
      </c>
      <c r="E163" s="40" t="s">
        <v>289</v>
      </c>
      <c r="F163" s="171">
        <v>4000</v>
      </c>
      <c r="G163" s="169">
        <f t="shared" si="14"/>
        <v>7.835658042480237</v>
      </c>
      <c r="H163" s="172">
        <v>2.6</v>
      </c>
      <c r="I163" s="37">
        <f t="shared" si="15"/>
        <v>10400</v>
      </c>
    </row>
    <row r="164" spans="1:9" ht="72">
      <c r="A164" s="16">
        <v>5</v>
      </c>
      <c r="B164" s="38" t="s">
        <v>40</v>
      </c>
      <c r="C164" s="40" t="s">
        <v>276</v>
      </c>
      <c r="D164" s="45" t="s">
        <v>41</v>
      </c>
      <c r="E164" s="40" t="s">
        <v>289</v>
      </c>
      <c r="F164" s="171">
        <v>400</v>
      </c>
      <c r="G164" s="169">
        <f t="shared" si="14"/>
        <v>0.7835658042480237</v>
      </c>
      <c r="H164" s="172">
        <v>1.5</v>
      </c>
      <c r="I164" s="37">
        <f t="shared" si="15"/>
        <v>600</v>
      </c>
    </row>
    <row r="165" spans="1:9" ht="76.5">
      <c r="A165" s="16">
        <v>6</v>
      </c>
      <c r="B165" s="110" t="s">
        <v>78</v>
      </c>
      <c r="C165" s="192" t="s">
        <v>276</v>
      </c>
      <c r="D165" s="189" t="s">
        <v>41</v>
      </c>
      <c r="E165" s="192" t="s">
        <v>289</v>
      </c>
      <c r="F165" s="171">
        <v>400</v>
      </c>
      <c r="G165" s="169">
        <f t="shared" si="14"/>
        <v>0.7835658042480237</v>
      </c>
      <c r="H165" s="172">
        <v>2</v>
      </c>
      <c r="I165" s="37">
        <f t="shared" si="15"/>
        <v>800</v>
      </c>
    </row>
    <row r="166" spans="1:9" ht="76.5">
      <c r="A166" s="16">
        <v>7</v>
      </c>
      <c r="B166" s="110" t="s">
        <v>79</v>
      </c>
      <c r="C166" s="192" t="s">
        <v>276</v>
      </c>
      <c r="D166" s="189" t="s">
        <v>41</v>
      </c>
      <c r="E166" s="192" t="s">
        <v>289</v>
      </c>
      <c r="F166" s="171">
        <v>200</v>
      </c>
      <c r="G166" s="169">
        <f t="shared" si="14"/>
        <v>0.39178290212401184</v>
      </c>
      <c r="H166" s="172">
        <v>1.5</v>
      </c>
      <c r="I166" s="37">
        <f t="shared" si="15"/>
        <v>300</v>
      </c>
    </row>
    <row r="167" spans="1:9" ht="76.5">
      <c r="A167" s="16">
        <v>8</v>
      </c>
      <c r="B167" s="120" t="s">
        <v>80</v>
      </c>
      <c r="C167" s="192" t="s">
        <v>276</v>
      </c>
      <c r="D167" s="189" t="s">
        <v>41</v>
      </c>
      <c r="E167" s="192" t="s">
        <v>289</v>
      </c>
      <c r="F167" s="171">
        <v>200</v>
      </c>
      <c r="G167" s="169">
        <f t="shared" si="14"/>
        <v>0.39178290212401184</v>
      </c>
      <c r="H167" s="172">
        <v>1.5</v>
      </c>
      <c r="I167" s="37">
        <f t="shared" si="15"/>
        <v>300</v>
      </c>
    </row>
    <row r="168" spans="1:9" ht="76.5">
      <c r="A168" s="16">
        <v>9</v>
      </c>
      <c r="B168" s="38" t="s">
        <v>42</v>
      </c>
      <c r="C168" s="192" t="s">
        <v>276</v>
      </c>
      <c r="D168" s="189" t="s">
        <v>41</v>
      </c>
      <c r="E168" s="192" t="s">
        <v>289</v>
      </c>
      <c r="F168" s="171">
        <v>2000</v>
      </c>
      <c r="G168" s="169">
        <f t="shared" si="14"/>
        <v>3.9178290212401183</v>
      </c>
      <c r="H168" s="172">
        <v>4</v>
      </c>
      <c r="I168" s="37">
        <f t="shared" si="15"/>
        <v>8000</v>
      </c>
    </row>
    <row r="169" spans="1:9" ht="72">
      <c r="A169" s="16">
        <v>10</v>
      </c>
      <c r="B169" s="38" t="s">
        <v>43</v>
      </c>
      <c r="C169" s="40" t="s">
        <v>276</v>
      </c>
      <c r="D169" s="45" t="s">
        <v>44</v>
      </c>
      <c r="E169" s="40" t="s">
        <v>289</v>
      </c>
      <c r="F169" s="171">
        <v>2300</v>
      </c>
      <c r="G169" s="169">
        <f t="shared" si="14"/>
        <v>4.505503374426136</v>
      </c>
      <c r="H169" s="172">
        <v>2</v>
      </c>
      <c r="I169" s="37">
        <f t="shared" si="15"/>
        <v>4600</v>
      </c>
    </row>
    <row r="170" spans="1:9" ht="60">
      <c r="A170" s="16">
        <v>11</v>
      </c>
      <c r="B170" s="38" t="s">
        <v>45</v>
      </c>
      <c r="C170" s="40" t="s">
        <v>276</v>
      </c>
      <c r="D170" s="45" t="s">
        <v>41</v>
      </c>
      <c r="E170" s="40" t="s">
        <v>289</v>
      </c>
      <c r="F170" s="171">
        <v>200</v>
      </c>
      <c r="G170" s="169">
        <f t="shared" si="14"/>
        <v>0.39178290212401184</v>
      </c>
      <c r="H170" s="172">
        <v>2</v>
      </c>
      <c r="I170" s="37">
        <f t="shared" si="15"/>
        <v>400</v>
      </c>
    </row>
    <row r="171" spans="1:9" ht="60">
      <c r="A171" s="16">
        <v>12</v>
      </c>
      <c r="B171" s="38" t="s">
        <v>46</v>
      </c>
      <c r="C171" s="40" t="s">
        <v>276</v>
      </c>
      <c r="D171" s="45"/>
      <c r="E171" s="40" t="s">
        <v>289</v>
      </c>
      <c r="F171" s="171">
        <v>700</v>
      </c>
      <c r="G171" s="169">
        <f t="shared" si="14"/>
        <v>1.3712401574340414</v>
      </c>
      <c r="H171" s="172">
        <v>0.3</v>
      </c>
      <c r="I171" s="37">
        <f t="shared" si="15"/>
        <v>210</v>
      </c>
    </row>
    <row r="172" spans="1:9" ht="60">
      <c r="A172" s="16">
        <v>13</v>
      </c>
      <c r="B172" s="38" t="s">
        <v>47</v>
      </c>
      <c r="C172" s="40" t="s">
        <v>276</v>
      </c>
      <c r="D172" s="45" t="s">
        <v>48</v>
      </c>
      <c r="E172" s="40" t="s">
        <v>289</v>
      </c>
      <c r="F172" s="171">
        <v>300</v>
      </c>
      <c r="G172" s="169">
        <f t="shared" si="14"/>
        <v>0.5876743531860178</v>
      </c>
      <c r="H172" s="172">
        <v>0.8</v>
      </c>
      <c r="I172" s="37">
        <f t="shared" si="15"/>
        <v>240</v>
      </c>
    </row>
    <row r="173" spans="1:9" ht="84">
      <c r="A173" s="16">
        <v>14</v>
      </c>
      <c r="B173" s="38" t="s">
        <v>49</v>
      </c>
      <c r="C173" s="40" t="s">
        <v>276</v>
      </c>
      <c r="D173" s="45" t="s">
        <v>50</v>
      </c>
      <c r="E173" s="40" t="s">
        <v>289</v>
      </c>
      <c r="F173" s="171">
        <v>1000</v>
      </c>
      <c r="G173" s="169">
        <f t="shared" si="14"/>
        <v>1.9589145106200592</v>
      </c>
      <c r="H173" s="172">
        <v>2</v>
      </c>
      <c r="I173" s="37">
        <f t="shared" si="15"/>
        <v>2000</v>
      </c>
    </row>
    <row r="174" spans="1:9" ht="60">
      <c r="A174" s="16">
        <v>15</v>
      </c>
      <c r="B174" s="38" t="s">
        <v>81</v>
      </c>
      <c r="C174" s="40" t="s">
        <v>276</v>
      </c>
      <c r="D174" s="45" t="s">
        <v>35</v>
      </c>
      <c r="E174" s="40" t="s">
        <v>289</v>
      </c>
      <c r="F174" s="171">
        <v>1600</v>
      </c>
      <c r="G174" s="169">
        <f t="shared" si="14"/>
        <v>3.1342632169920948</v>
      </c>
      <c r="H174" s="172">
        <v>2</v>
      </c>
      <c r="I174" s="37">
        <f t="shared" si="15"/>
        <v>3200</v>
      </c>
    </row>
    <row r="175" spans="1:9" ht="15">
      <c r="A175" s="121"/>
      <c r="B175" s="56" t="s">
        <v>51</v>
      </c>
      <c r="C175" s="87"/>
      <c r="D175" s="122"/>
      <c r="E175" s="87"/>
      <c r="F175" s="88"/>
      <c r="G175" s="123"/>
      <c r="H175" s="124"/>
      <c r="I175" s="125"/>
    </row>
    <row r="176" spans="1:9" ht="60" customHeight="1">
      <c r="A176" s="16">
        <v>16</v>
      </c>
      <c r="B176" s="45" t="s">
        <v>52</v>
      </c>
      <c r="C176" s="40" t="s">
        <v>276</v>
      </c>
      <c r="D176" s="45" t="s">
        <v>53</v>
      </c>
      <c r="E176" s="40" t="s">
        <v>289</v>
      </c>
      <c r="F176" s="41">
        <v>200</v>
      </c>
      <c r="G176" s="36">
        <f aca="true" t="shared" si="16" ref="G176:G193">F176/$F$223*100</f>
        <v>0.39178290212401184</v>
      </c>
      <c r="H176" s="42">
        <v>2</v>
      </c>
      <c r="I176" s="37">
        <f aca="true" t="shared" si="17" ref="I176:I193">F176*H176</f>
        <v>400</v>
      </c>
    </row>
    <row r="177" spans="1:9" ht="57.75" customHeight="1">
      <c r="A177" s="16">
        <v>17</v>
      </c>
      <c r="B177" s="45" t="s">
        <v>54</v>
      </c>
      <c r="C177" s="40" t="s">
        <v>276</v>
      </c>
      <c r="D177" s="45" t="s">
        <v>53</v>
      </c>
      <c r="E177" s="40" t="s">
        <v>289</v>
      </c>
      <c r="F177" s="41">
        <v>1500</v>
      </c>
      <c r="G177" s="36">
        <f t="shared" si="16"/>
        <v>2.9383717659300888</v>
      </c>
      <c r="H177" s="42">
        <v>1</v>
      </c>
      <c r="I177" s="37">
        <f t="shared" si="17"/>
        <v>1500</v>
      </c>
    </row>
    <row r="178" spans="1:9" ht="84">
      <c r="A178" s="16">
        <v>18</v>
      </c>
      <c r="B178" s="45" t="s">
        <v>55</v>
      </c>
      <c r="C178" s="40" t="s">
        <v>276</v>
      </c>
      <c r="D178" s="45" t="s">
        <v>53</v>
      </c>
      <c r="E178" s="40" t="s">
        <v>289</v>
      </c>
      <c r="F178" s="41">
        <v>500</v>
      </c>
      <c r="G178" s="36">
        <f t="shared" si="16"/>
        <v>0.9794572553100296</v>
      </c>
      <c r="H178" s="42">
        <v>3.5</v>
      </c>
      <c r="I178" s="37">
        <f t="shared" si="17"/>
        <v>1750</v>
      </c>
    </row>
    <row r="179" spans="1:9" ht="84">
      <c r="A179" s="16">
        <v>19</v>
      </c>
      <c r="B179" s="45" t="s">
        <v>56</v>
      </c>
      <c r="C179" s="40" t="s">
        <v>276</v>
      </c>
      <c r="D179" s="45" t="s">
        <v>53</v>
      </c>
      <c r="E179" s="40" t="s">
        <v>289</v>
      </c>
      <c r="F179" s="41">
        <v>1500</v>
      </c>
      <c r="G179" s="36">
        <f t="shared" si="16"/>
        <v>2.9383717659300888</v>
      </c>
      <c r="H179" s="42">
        <v>1</v>
      </c>
      <c r="I179" s="37">
        <f t="shared" si="17"/>
        <v>1500</v>
      </c>
    </row>
    <row r="180" spans="1:9" ht="72">
      <c r="A180" s="16">
        <v>20</v>
      </c>
      <c r="B180" s="45" t="s">
        <v>57</v>
      </c>
      <c r="C180" s="40" t="s">
        <v>276</v>
      </c>
      <c r="D180" s="45" t="s">
        <v>58</v>
      </c>
      <c r="E180" s="40" t="s">
        <v>289</v>
      </c>
      <c r="F180" s="41">
        <v>800</v>
      </c>
      <c r="G180" s="36">
        <f t="shared" si="16"/>
        <v>1.5671316084960474</v>
      </c>
      <c r="H180" s="42">
        <v>1</v>
      </c>
      <c r="I180" s="37">
        <f t="shared" si="17"/>
        <v>800</v>
      </c>
    </row>
    <row r="181" spans="1:9" ht="72">
      <c r="A181" s="16">
        <v>21</v>
      </c>
      <c r="B181" s="45" t="s">
        <v>59</v>
      </c>
      <c r="C181" s="40" t="s">
        <v>276</v>
      </c>
      <c r="D181" s="45" t="s">
        <v>58</v>
      </c>
      <c r="E181" s="40" t="s">
        <v>289</v>
      </c>
      <c r="F181" s="41">
        <v>800</v>
      </c>
      <c r="G181" s="36">
        <f t="shared" si="16"/>
        <v>1.5671316084960474</v>
      </c>
      <c r="H181" s="42">
        <v>1</v>
      </c>
      <c r="I181" s="37">
        <f t="shared" si="17"/>
        <v>800</v>
      </c>
    </row>
    <row r="182" spans="1:9" ht="84">
      <c r="A182" s="16">
        <v>22</v>
      </c>
      <c r="B182" s="45" t="s">
        <v>60</v>
      </c>
      <c r="C182" s="40" t="s">
        <v>276</v>
      </c>
      <c r="D182" s="45" t="s">
        <v>61</v>
      </c>
      <c r="E182" s="40" t="s">
        <v>289</v>
      </c>
      <c r="F182" s="41">
        <v>200</v>
      </c>
      <c r="G182" s="36">
        <f t="shared" si="16"/>
        <v>0.39178290212401184</v>
      </c>
      <c r="H182" s="42">
        <v>2</v>
      </c>
      <c r="I182" s="37">
        <f t="shared" si="17"/>
        <v>400</v>
      </c>
    </row>
    <row r="183" spans="1:9" ht="48">
      <c r="A183" s="16">
        <v>23</v>
      </c>
      <c r="B183" s="38" t="s">
        <v>62</v>
      </c>
      <c r="C183" s="40" t="s">
        <v>276</v>
      </c>
      <c r="D183" s="45" t="s">
        <v>63</v>
      </c>
      <c r="E183" s="40" t="s">
        <v>289</v>
      </c>
      <c r="F183" s="41">
        <v>1200</v>
      </c>
      <c r="G183" s="36">
        <f t="shared" si="16"/>
        <v>2.350697412744071</v>
      </c>
      <c r="H183" s="42">
        <v>1</v>
      </c>
      <c r="I183" s="37">
        <f t="shared" si="17"/>
        <v>1200</v>
      </c>
    </row>
    <row r="184" spans="1:9" ht="48">
      <c r="A184" s="16">
        <v>24</v>
      </c>
      <c r="B184" s="38" t="s">
        <v>64</v>
      </c>
      <c r="C184" s="40" t="s">
        <v>276</v>
      </c>
      <c r="D184" s="45" t="s">
        <v>63</v>
      </c>
      <c r="E184" s="40" t="s">
        <v>289</v>
      </c>
      <c r="F184" s="41">
        <v>3000</v>
      </c>
      <c r="G184" s="36">
        <f t="shared" si="16"/>
        <v>5.8767435318601775</v>
      </c>
      <c r="H184" s="42">
        <v>1</v>
      </c>
      <c r="I184" s="37">
        <f t="shared" si="17"/>
        <v>3000</v>
      </c>
    </row>
    <row r="185" spans="1:9" ht="84">
      <c r="A185" s="16">
        <v>25</v>
      </c>
      <c r="B185" s="38" t="s">
        <v>65</v>
      </c>
      <c r="C185" s="40" t="s">
        <v>276</v>
      </c>
      <c r="D185" s="45" t="s">
        <v>66</v>
      </c>
      <c r="E185" s="40" t="s">
        <v>289</v>
      </c>
      <c r="F185" s="41">
        <v>300</v>
      </c>
      <c r="G185" s="36">
        <f t="shared" si="16"/>
        <v>0.5876743531860178</v>
      </c>
      <c r="H185" s="42">
        <v>1</v>
      </c>
      <c r="I185" s="37">
        <f t="shared" si="17"/>
        <v>300</v>
      </c>
    </row>
    <row r="186" spans="1:9" ht="36">
      <c r="A186" s="16">
        <v>26</v>
      </c>
      <c r="B186" s="38" t="s">
        <v>67</v>
      </c>
      <c r="C186" s="40" t="s">
        <v>68</v>
      </c>
      <c r="D186" s="45" t="s">
        <v>69</v>
      </c>
      <c r="E186" s="40" t="s">
        <v>289</v>
      </c>
      <c r="F186" s="41">
        <v>200</v>
      </c>
      <c r="G186" s="36">
        <f t="shared" si="16"/>
        <v>0.39178290212401184</v>
      </c>
      <c r="H186" s="42">
        <v>1</v>
      </c>
      <c r="I186" s="37">
        <f t="shared" si="17"/>
        <v>200</v>
      </c>
    </row>
    <row r="187" spans="1:9" ht="36">
      <c r="A187" s="16">
        <v>27</v>
      </c>
      <c r="B187" s="45" t="s">
        <v>83</v>
      </c>
      <c r="C187" s="40" t="s">
        <v>84</v>
      </c>
      <c r="D187" s="45" t="s">
        <v>85</v>
      </c>
      <c r="E187" s="40" t="s">
        <v>289</v>
      </c>
      <c r="F187" s="41">
        <v>10</v>
      </c>
      <c r="G187" s="36">
        <f t="shared" si="16"/>
        <v>0.01958914510620059</v>
      </c>
      <c r="H187" s="42">
        <v>1</v>
      </c>
      <c r="I187" s="37">
        <f t="shared" si="17"/>
        <v>10</v>
      </c>
    </row>
    <row r="188" spans="1:9" ht="60">
      <c r="A188" s="16">
        <v>28</v>
      </c>
      <c r="B188" s="38" t="s">
        <v>86</v>
      </c>
      <c r="C188" s="40" t="s">
        <v>276</v>
      </c>
      <c r="D188" s="45" t="s">
        <v>87</v>
      </c>
      <c r="E188" s="40" t="s">
        <v>289</v>
      </c>
      <c r="F188" s="41">
        <v>250</v>
      </c>
      <c r="G188" s="36">
        <f t="shared" si="16"/>
        <v>0.4897286276550148</v>
      </c>
      <c r="H188" s="42">
        <v>1</v>
      </c>
      <c r="I188" s="37">
        <f t="shared" si="17"/>
        <v>250</v>
      </c>
    </row>
    <row r="189" spans="1:9" ht="60">
      <c r="A189" s="16">
        <v>29</v>
      </c>
      <c r="B189" s="38" t="s">
        <v>88</v>
      </c>
      <c r="C189" s="40" t="s">
        <v>276</v>
      </c>
      <c r="D189" s="45" t="s">
        <v>89</v>
      </c>
      <c r="E189" s="40" t="s">
        <v>289</v>
      </c>
      <c r="F189" s="41">
        <v>50</v>
      </c>
      <c r="G189" s="36">
        <f t="shared" si="16"/>
        <v>0.09794572553100296</v>
      </c>
      <c r="H189" s="42">
        <v>2</v>
      </c>
      <c r="I189" s="37">
        <f t="shared" si="17"/>
        <v>100</v>
      </c>
    </row>
    <row r="190" spans="1:9" ht="96">
      <c r="A190" s="16">
        <v>30</v>
      </c>
      <c r="B190" s="38" t="s">
        <v>90</v>
      </c>
      <c r="C190" s="40" t="s">
        <v>276</v>
      </c>
      <c r="D190" s="45" t="s">
        <v>91</v>
      </c>
      <c r="E190" s="40" t="s">
        <v>289</v>
      </c>
      <c r="F190" s="41">
        <v>50</v>
      </c>
      <c r="G190" s="36">
        <f t="shared" si="16"/>
        <v>0.09794572553100296</v>
      </c>
      <c r="H190" s="42">
        <v>1</v>
      </c>
      <c r="I190" s="37">
        <f t="shared" si="17"/>
        <v>50</v>
      </c>
    </row>
    <row r="191" spans="1:9" ht="96">
      <c r="A191" s="16">
        <v>31</v>
      </c>
      <c r="B191" s="120" t="s">
        <v>92</v>
      </c>
      <c r="C191" s="126" t="s">
        <v>276</v>
      </c>
      <c r="D191" s="127" t="s">
        <v>91</v>
      </c>
      <c r="E191" s="126" t="s">
        <v>289</v>
      </c>
      <c r="F191" s="41">
        <v>50</v>
      </c>
      <c r="G191" s="36">
        <f t="shared" si="16"/>
        <v>0.09794572553100296</v>
      </c>
      <c r="H191" s="42">
        <v>2</v>
      </c>
      <c r="I191" s="37">
        <f t="shared" si="17"/>
        <v>100</v>
      </c>
    </row>
    <row r="192" spans="1:9" ht="15">
      <c r="A192" s="16">
        <v>32</v>
      </c>
      <c r="B192" s="111" t="s">
        <v>93</v>
      </c>
      <c r="C192" s="119" t="s">
        <v>276</v>
      </c>
      <c r="D192" s="111" t="s">
        <v>94</v>
      </c>
      <c r="E192" s="119" t="s">
        <v>289</v>
      </c>
      <c r="F192" s="41">
        <v>50</v>
      </c>
      <c r="G192" s="36">
        <f t="shared" si="16"/>
        <v>0.09794572553100296</v>
      </c>
      <c r="H192" s="42">
        <v>10</v>
      </c>
      <c r="I192" s="37">
        <f t="shared" si="17"/>
        <v>500</v>
      </c>
    </row>
    <row r="193" spans="1:9" ht="84">
      <c r="A193" s="16">
        <v>33</v>
      </c>
      <c r="B193" s="38" t="s">
        <v>82</v>
      </c>
      <c r="C193" s="40" t="s">
        <v>276</v>
      </c>
      <c r="D193" s="45" t="s">
        <v>66</v>
      </c>
      <c r="E193" s="40" t="s">
        <v>289</v>
      </c>
      <c r="F193" s="171">
        <v>100</v>
      </c>
      <c r="G193" s="169">
        <f t="shared" si="16"/>
        <v>0.19589145106200592</v>
      </c>
      <c r="H193" s="172">
        <v>5</v>
      </c>
      <c r="I193" s="37">
        <f t="shared" si="17"/>
        <v>500</v>
      </c>
    </row>
    <row r="194" spans="1:9" ht="15">
      <c r="A194" s="121"/>
      <c r="B194" s="56" t="s">
        <v>95</v>
      </c>
      <c r="C194" s="87"/>
      <c r="D194" s="122"/>
      <c r="E194" s="87"/>
      <c r="F194" s="88"/>
      <c r="G194" s="123"/>
      <c r="H194" s="124"/>
      <c r="I194" s="128"/>
    </row>
    <row r="195" spans="1:9" ht="36.75" customHeight="1">
      <c r="A195" s="129">
        <v>34</v>
      </c>
      <c r="B195" s="130" t="s">
        <v>96</v>
      </c>
      <c r="C195" s="126" t="s">
        <v>276</v>
      </c>
      <c r="D195" s="45" t="s">
        <v>97</v>
      </c>
      <c r="E195" s="126" t="s">
        <v>289</v>
      </c>
      <c r="F195" s="131">
        <v>50</v>
      </c>
      <c r="G195" s="36">
        <f>F195/$F$223*100</f>
        <v>0.09794572553100296</v>
      </c>
      <c r="H195" s="42">
        <v>2.5</v>
      </c>
      <c r="I195" s="37">
        <f>F195*H195</f>
        <v>125</v>
      </c>
    </row>
    <row r="196" spans="1:9" ht="60">
      <c r="A196" s="129">
        <v>35</v>
      </c>
      <c r="B196" s="45" t="s">
        <v>98</v>
      </c>
      <c r="C196" s="126" t="s">
        <v>276</v>
      </c>
      <c r="D196" s="45" t="s">
        <v>97</v>
      </c>
      <c r="E196" s="126" t="s">
        <v>289</v>
      </c>
      <c r="F196" s="131">
        <v>200</v>
      </c>
      <c r="G196" s="36">
        <f>F196/$F$223*100</f>
        <v>0.39178290212401184</v>
      </c>
      <c r="H196" s="42">
        <v>2</v>
      </c>
      <c r="I196" s="37">
        <f>F196*H196</f>
        <v>400</v>
      </c>
    </row>
    <row r="197" spans="1:9" ht="48">
      <c r="A197" s="129">
        <v>36</v>
      </c>
      <c r="B197" s="45" t="s">
        <v>99</v>
      </c>
      <c r="C197" s="126" t="s">
        <v>276</v>
      </c>
      <c r="D197" s="45" t="s">
        <v>97</v>
      </c>
      <c r="E197" s="126" t="s">
        <v>289</v>
      </c>
      <c r="F197" s="131">
        <v>20</v>
      </c>
      <c r="G197" s="36">
        <f>F197/$F$223*100</f>
        <v>0.03917829021240118</v>
      </c>
      <c r="H197" s="42">
        <v>2</v>
      </c>
      <c r="I197" s="37">
        <f>F197*H197</f>
        <v>40</v>
      </c>
    </row>
    <row r="198" spans="1:9" ht="15">
      <c r="A198" s="121">
        <v>37</v>
      </c>
      <c r="B198" s="56" t="s">
        <v>100</v>
      </c>
      <c r="C198" s="87"/>
      <c r="D198" s="122"/>
      <c r="E198" s="87"/>
      <c r="F198" s="88"/>
      <c r="G198" s="123"/>
      <c r="H198" s="124"/>
      <c r="I198" s="128"/>
    </row>
    <row r="199" spans="1:9" ht="72">
      <c r="A199" s="16">
        <v>38</v>
      </c>
      <c r="B199" s="45" t="s">
        <v>101</v>
      </c>
      <c r="C199" s="40" t="s">
        <v>102</v>
      </c>
      <c r="D199" s="45" t="s">
        <v>103</v>
      </c>
      <c r="E199" s="119" t="s">
        <v>289</v>
      </c>
      <c r="F199" s="41">
        <v>1768</v>
      </c>
      <c r="G199" s="36">
        <f aca="true" t="shared" si="18" ref="G199:G210">F199/$F$223*100</f>
        <v>3.463360854776264</v>
      </c>
      <c r="H199" s="42">
        <v>2.2</v>
      </c>
      <c r="I199" s="37">
        <f aca="true" t="shared" si="19" ref="I199:I210">F199*H199</f>
        <v>3889.6000000000004</v>
      </c>
    </row>
    <row r="200" spans="1:9" ht="48">
      <c r="A200" s="16">
        <v>39</v>
      </c>
      <c r="B200" s="38" t="s">
        <v>104</v>
      </c>
      <c r="C200" s="40" t="s">
        <v>102</v>
      </c>
      <c r="D200" s="45" t="s">
        <v>103</v>
      </c>
      <c r="E200" s="119" t="s">
        <v>289</v>
      </c>
      <c r="F200" s="41">
        <v>600</v>
      </c>
      <c r="G200" s="36">
        <f t="shared" si="18"/>
        <v>1.1753487063720356</v>
      </c>
      <c r="H200" s="42">
        <v>2.2</v>
      </c>
      <c r="I200" s="37">
        <f t="shared" si="19"/>
        <v>1320</v>
      </c>
    </row>
    <row r="201" spans="1:9" ht="48">
      <c r="A201" s="16">
        <v>40</v>
      </c>
      <c r="B201" s="38" t="s">
        <v>105</v>
      </c>
      <c r="C201" s="40" t="s">
        <v>102</v>
      </c>
      <c r="D201" s="45" t="s">
        <v>103</v>
      </c>
      <c r="E201" s="119" t="s">
        <v>289</v>
      </c>
      <c r="F201" s="41">
        <v>47.6</v>
      </c>
      <c r="G201" s="36">
        <f t="shared" si="18"/>
        <v>0.09324433070551481</v>
      </c>
      <c r="H201" s="42">
        <v>1.5</v>
      </c>
      <c r="I201" s="37">
        <f t="shared" si="19"/>
        <v>71.4</v>
      </c>
    </row>
    <row r="202" spans="1:9" ht="48">
      <c r="A202" s="16">
        <v>41</v>
      </c>
      <c r="B202" s="38" t="s">
        <v>106</v>
      </c>
      <c r="C202" s="40" t="s">
        <v>102</v>
      </c>
      <c r="D202" s="45" t="s">
        <v>103</v>
      </c>
      <c r="E202" s="119" t="s">
        <v>289</v>
      </c>
      <c r="F202" s="41">
        <v>102</v>
      </c>
      <c r="G202" s="36">
        <f t="shared" si="18"/>
        <v>0.19980928008324603</v>
      </c>
      <c r="H202" s="42">
        <v>2.2</v>
      </c>
      <c r="I202" s="37">
        <f t="shared" si="19"/>
        <v>224.4</v>
      </c>
    </row>
    <row r="203" spans="1:9" ht="60">
      <c r="A203" s="16">
        <v>42</v>
      </c>
      <c r="B203" s="132" t="s">
        <v>107</v>
      </c>
      <c r="C203" s="40" t="s">
        <v>102</v>
      </c>
      <c r="D203" s="45" t="s">
        <v>103</v>
      </c>
      <c r="E203" s="119" t="s">
        <v>289</v>
      </c>
      <c r="F203" s="41">
        <v>238</v>
      </c>
      <c r="G203" s="36">
        <f t="shared" si="18"/>
        <v>0.46622165352757405</v>
      </c>
      <c r="H203" s="42">
        <v>2.2</v>
      </c>
      <c r="I203" s="37">
        <f t="shared" si="19"/>
        <v>523.6</v>
      </c>
    </row>
    <row r="204" spans="1:9" ht="48">
      <c r="A204" s="16">
        <v>43</v>
      </c>
      <c r="B204" s="38" t="s">
        <v>108</v>
      </c>
      <c r="C204" s="40" t="s">
        <v>102</v>
      </c>
      <c r="D204" s="45" t="s">
        <v>103</v>
      </c>
      <c r="E204" s="119" t="s">
        <v>289</v>
      </c>
      <c r="F204" s="41">
        <v>170</v>
      </c>
      <c r="G204" s="36">
        <f t="shared" si="18"/>
        <v>0.33301546680541005</v>
      </c>
      <c r="H204" s="42">
        <v>2.5</v>
      </c>
      <c r="I204" s="37">
        <f t="shared" si="19"/>
        <v>425</v>
      </c>
    </row>
    <row r="205" spans="1:9" ht="48">
      <c r="A205" s="16">
        <v>44</v>
      </c>
      <c r="B205" s="44" t="s">
        <v>109</v>
      </c>
      <c r="C205" s="40" t="s">
        <v>201</v>
      </c>
      <c r="D205" s="45" t="s">
        <v>110</v>
      </c>
      <c r="E205" s="119" t="s">
        <v>289</v>
      </c>
      <c r="F205" s="41">
        <v>580</v>
      </c>
      <c r="G205" s="36">
        <f t="shared" si="18"/>
        <v>1.1361704161596342</v>
      </c>
      <c r="H205" s="42">
        <v>2.2</v>
      </c>
      <c r="I205" s="37">
        <f t="shared" si="19"/>
        <v>1276</v>
      </c>
    </row>
    <row r="206" spans="1:9" ht="36">
      <c r="A206" s="16">
        <v>45</v>
      </c>
      <c r="B206" s="44" t="s">
        <v>111</v>
      </c>
      <c r="C206" s="40" t="s">
        <v>112</v>
      </c>
      <c r="D206" s="45" t="s">
        <v>113</v>
      </c>
      <c r="E206" s="119" t="s">
        <v>289</v>
      </c>
      <c r="F206" s="41">
        <v>376.8</v>
      </c>
      <c r="G206" s="36">
        <f t="shared" si="18"/>
        <v>0.7381189876016383</v>
      </c>
      <c r="H206" s="42">
        <v>4.8</v>
      </c>
      <c r="I206" s="37">
        <f t="shared" si="19"/>
        <v>1808.64</v>
      </c>
    </row>
    <row r="207" spans="1:9" ht="38.25">
      <c r="A207" s="16">
        <v>46</v>
      </c>
      <c r="B207" s="110" t="s">
        <v>114</v>
      </c>
      <c r="C207" s="119" t="s">
        <v>276</v>
      </c>
      <c r="D207" s="111" t="s">
        <v>115</v>
      </c>
      <c r="E207" s="119" t="s">
        <v>289</v>
      </c>
      <c r="F207" s="41">
        <v>100</v>
      </c>
      <c r="G207" s="36">
        <f t="shared" si="18"/>
        <v>0.19589145106200592</v>
      </c>
      <c r="H207" s="42">
        <v>4</v>
      </c>
      <c r="I207" s="37">
        <f t="shared" si="19"/>
        <v>400</v>
      </c>
    </row>
    <row r="208" spans="1:9" ht="21.75" customHeight="1">
      <c r="A208" s="16">
        <v>47</v>
      </c>
      <c r="B208" s="110" t="s">
        <v>116</v>
      </c>
      <c r="C208" s="40" t="s">
        <v>102</v>
      </c>
      <c r="D208" s="45" t="s">
        <v>103</v>
      </c>
      <c r="E208" s="119" t="s">
        <v>289</v>
      </c>
      <c r="F208" s="41">
        <v>34</v>
      </c>
      <c r="G208" s="36">
        <f t="shared" si="18"/>
        <v>0.06660309336108201</v>
      </c>
      <c r="H208" s="42">
        <v>3.5</v>
      </c>
      <c r="I208" s="37">
        <f t="shared" si="19"/>
        <v>119</v>
      </c>
    </row>
    <row r="209" spans="1:9" ht="38.25">
      <c r="A209" s="16">
        <v>48</v>
      </c>
      <c r="B209" s="110" t="s">
        <v>117</v>
      </c>
      <c r="C209" s="119" t="s">
        <v>201</v>
      </c>
      <c r="D209" s="111" t="s">
        <v>118</v>
      </c>
      <c r="E209" s="119" t="s">
        <v>289</v>
      </c>
      <c r="F209" s="41">
        <v>68</v>
      </c>
      <c r="G209" s="36">
        <f t="shared" si="18"/>
        <v>0.13320618672216403</v>
      </c>
      <c r="H209" s="42">
        <v>2.2</v>
      </c>
      <c r="I209" s="37">
        <f t="shared" si="19"/>
        <v>149.60000000000002</v>
      </c>
    </row>
    <row r="210" spans="1:9" ht="24">
      <c r="A210" s="16">
        <v>49</v>
      </c>
      <c r="B210" s="110" t="s">
        <v>119</v>
      </c>
      <c r="C210" s="40" t="s">
        <v>112</v>
      </c>
      <c r="D210" s="45" t="s">
        <v>113</v>
      </c>
      <c r="E210" s="119" t="s">
        <v>289</v>
      </c>
      <c r="F210" s="41">
        <v>6.28</v>
      </c>
      <c r="G210" s="36">
        <f t="shared" si="18"/>
        <v>0.01230198312669397</v>
      </c>
      <c r="H210" s="42">
        <v>5</v>
      </c>
      <c r="I210" s="37">
        <f t="shared" si="19"/>
        <v>31.400000000000002</v>
      </c>
    </row>
    <row r="211" spans="1:9" ht="15">
      <c r="A211" s="121"/>
      <c r="B211" s="56" t="s">
        <v>120</v>
      </c>
      <c r="C211" s="87"/>
      <c r="D211" s="122"/>
      <c r="E211" s="87"/>
      <c r="F211" s="88"/>
      <c r="G211" s="123"/>
      <c r="H211" s="124"/>
      <c r="I211" s="128"/>
    </row>
    <row r="212" spans="1:9" ht="36">
      <c r="A212" s="16">
        <v>50</v>
      </c>
      <c r="B212" s="44" t="s">
        <v>177</v>
      </c>
      <c r="C212" s="40" t="s">
        <v>359</v>
      </c>
      <c r="D212" s="45" t="s">
        <v>121</v>
      </c>
      <c r="E212" s="40" t="s">
        <v>122</v>
      </c>
      <c r="F212" s="41">
        <v>4600</v>
      </c>
      <c r="G212" s="36">
        <f aca="true" t="shared" si="20" ref="G212:G222">F212/$F$223*100</f>
        <v>9.011006748852273</v>
      </c>
      <c r="H212" s="42">
        <v>1.5</v>
      </c>
      <c r="I212" s="37">
        <f aca="true" t="shared" si="21" ref="I212:I221">F212*H212</f>
        <v>6900</v>
      </c>
    </row>
    <row r="213" spans="1:9" ht="38.25" customHeight="1">
      <c r="A213" s="16">
        <v>51</v>
      </c>
      <c r="B213" s="44" t="s">
        <v>177</v>
      </c>
      <c r="C213" s="40" t="s">
        <v>123</v>
      </c>
      <c r="D213" s="45" t="s">
        <v>124</v>
      </c>
      <c r="E213" s="40" t="s">
        <v>122</v>
      </c>
      <c r="F213" s="41">
        <v>3000</v>
      </c>
      <c r="G213" s="36">
        <f t="shared" si="20"/>
        <v>5.8767435318601775</v>
      </c>
      <c r="H213" s="42">
        <v>1.5</v>
      </c>
      <c r="I213" s="37">
        <f t="shared" si="21"/>
        <v>4500</v>
      </c>
    </row>
    <row r="214" spans="1:9" ht="33" customHeight="1">
      <c r="A214" s="16">
        <v>52</v>
      </c>
      <c r="B214" s="44" t="s">
        <v>125</v>
      </c>
      <c r="C214" s="40" t="s">
        <v>126</v>
      </c>
      <c r="D214" s="45" t="s">
        <v>127</v>
      </c>
      <c r="E214" s="40" t="s">
        <v>122</v>
      </c>
      <c r="F214" s="41">
        <v>1000</v>
      </c>
      <c r="G214" s="36">
        <f t="shared" si="20"/>
        <v>1.9589145106200592</v>
      </c>
      <c r="H214" s="42">
        <v>1.5</v>
      </c>
      <c r="I214" s="37">
        <f t="shared" si="21"/>
        <v>1500</v>
      </c>
    </row>
    <row r="215" spans="1:9" ht="33" customHeight="1">
      <c r="A215" s="16">
        <v>53</v>
      </c>
      <c r="B215" s="44" t="s">
        <v>128</v>
      </c>
      <c r="C215" s="40" t="s">
        <v>129</v>
      </c>
      <c r="D215" s="45" t="s">
        <v>130</v>
      </c>
      <c r="E215" s="40" t="s">
        <v>122</v>
      </c>
      <c r="F215" s="41">
        <v>1500</v>
      </c>
      <c r="G215" s="36">
        <f t="shared" si="20"/>
        <v>2.9383717659300888</v>
      </c>
      <c r="H215" s="42">
        <v>1</v>
      </c>
      <c r="I215" s="37">
        <f t="shared" si="21"/>
        <v>1500</v>
      </c>
    </row>
    <row r="216" spans="1:9" ht="54.75" customHeight="1">
      <c r="A216" s="16">
        <v>54</v>
      </c>
      <c r="B216" s="38" t="s">
        <v>131</v>
      </c>
      <c r="C216" s="40" t="s">
        <v>359</v>
      </c>
      <c r="D216" s="45" t="s">
        <v>121</v>
      </c>
      <c r="E216" s="40" t="s">
        <v>122</v>
      </c>
      <c r="F216" s="41">
        <v>3000</v>
      </c>
      <c r="G216" s="36">
        <f t="shared" si="20"/>
        <v>5.8767435318601775</v>
      </c>
      <c r="H216" s="42">
        <v>1.55</v>
      </c>
      <c r="I216" s="37">
        <f t="shared" si="21"/>
        <v>4650</v>
      </c>
    </row>
    <row r="217" spans="1:9" ht="37.5" customHeight="1">
      <c r="A217" s="16">
        <v>55</v>
      </c>
      <c r="B217" s="45" t="s">
        <v>132</v>
      </c>
      <c r="C217" s="40" t="s">
        <v>133</v>
      </c>
      <c r="D217" s="45" t="s">
        <v>134</v>
      </c>
      <c r="E217" s="40" t="s">
        <v>122</v>
      </c>
      <c r="F217" s="41">
        <v>1500</v>
      </c>
      <c r="G217" s="36">
        <f t="shared" si="20"/>
        <v>2.9383717659300888</v>
      </c>
      <c r="H217" s="42">
        <v>0.8</v>
      </c>
      <c r="I217" s="37">
        <f t="shared" si="21"/>
        <v>1200</v>
      </c>
    </row>
    <row r="218" spans="1:9" ht="76.5" customHeight="1">
      <c r="A218" s="16">
        <v>56</v>
      </c>
      <c r="B218" s="165" t="s">
        <v>167</v>
      </c>
      <c r="C218" s="40" t="s">
        <v>135</v>
      </c>
      <c r="D218" s="45" t="s">
        <v>136</v>
      </c>
      <c r="E218" s="119" t="s">
        <v>289</v>
      </c>
      <c r="F218" s="41">
        <v>680</v>
      </c>
      <c r="G218" s="36">
        <f t="shared" si="20"/>
        <v>1.3320618672216402</v>
      </c>
      <c r="H218" s="42">
        <v>2.2</v>
      </c>
      <c r="I218" s="37">
        <f t="shared" si="21"/>
        <v>1496.0000000000002</v>
      </c>
    </row>
    <row r="219" spans="1:9" ht="72" customHeight="1">
      <c r="A219" s="16">
        <v>57</v>
      </c>
      <c r="B219" s="165" t="s">
        <v>168</v>
      </c>
      <c r="C219" s="40" t="s">
        <v>135</v>
      </c>
      <c r="D219" s="45" t="s">
        <v>136</v>
      </c>
      <c r="E219" s="119" t="s">
        <v>289</v>
      </c>
      <c r="F219" s="41">
        <v>204</v>
      </c>
      <c r="G219" s="36">
        <f t="shared" si="20"/>
        <v>0.39961856016649205</v>
      </c>
      <c r="H219" s="42">
        <v>2.2</v>
      </c>
      <c r="I219" s="37">
        <f t="shared" si="21"/>
        <v>448.8</v>
      </c>
    </row>
    <row r="220" spans="1:12" s="12" customFormat="1" ht="48.75">
      <c r="A220" s="16">
        <v>58</v>
      </c>
      <c r="B220" s="44" t="s">
        <v>169</v>
      </c>
      <c r="C220" s="40" t="s">
        <v>135</v>
      </c>
      <c r="D220" s="45" t="s">
        <v>136</v>
      </c>
      <c r="E220" s="119" t="s">
        <v>289</v>
      </c>
      <c r="F220" s="41">
        <v>204</v>
      </c>
      <c r="G220" s="36">
        <f t="shared" si="20"/>
        <v>0.39961856016649205</v>
      </c>
      <c r="H220" s="42">
        <v>2.2</v>
      </c>
      <c r="I220" s="37">
        <f t="shared" si="21"/>
        <v>448.8</v>
      </c>
      <c r="J220" s="6"/>
      <c r="K220" s="6"/>
      <c r="L220" s="6"/>
    </row>
    <row r="221" spans="1:12" s="12" customFormat="1" ht="60.75">
      <c r="A221" s="16">
        <v>59</v>
      </c>
      <c r="B221" s="44" t="s">
        <v>170</v>
      </c>
      <c r="C221" s="40" t="s">
        <v>137</v>
      </c>
      <c r="D221" s="45" t="s">
        <v>136</v>
      </c>
      <c r="E221" s="119" t="s">
        <v>289</v>
      </c>
      <c r="F221" s="41">
        <v>204</v>
      </c>
      <c r="G221" s="36">
        <f t="shared" si="20"/>
        <v>0.39961856016649205</v>
      </c>
      <c r="H221" s="42">
        <v>2.2</v>
      </c>
      <c r="I221" s="37">
        <f t="shared" si="21"/>
        <v>448.8</v>
      </c>
      <c r="J221" s="6"/>
      <c r="K221" s="6"/>
      <c r="L221" s="6"/>
    </row>
    <row r="222" spans="1:12" s="12" customFormat="1" ht="48.75">
      <c r="A222" s="16">
        <v>60</v>
      </c>
      <c r="B222" s="44" t="s">
        <v>171</v>
      </c>
      <c r="C222" s="40" t="s">
        <v>137</v>
      </c>
      <c r="D222" s="45" t="s">
        <v>136</v>
      </c>
      <c r="E222" s="119" t="s">
        <v>289</v>
      </c>
      <c r="F222" s="41">
        <v>136</v>
      </c>
      <c r="G222" s="36">
        <f t="shared" si="20"/>
        <v>0.26641237344432805</v>
      </c>
      <c r="H222" s="42">
        <v>2.2</v>
      </c>
      <c r="I222" s="37">
        <f>F222*H222+0.76+10+8</f>
        <v>317.96000000000004</v>
      </c>
      <c r="J222" s="6"/>
      <c r="K222" s="6"/>
      <c r="L222" s="6"/>
    </row>
    <row r="223" spans="1:12" ht="20.25" customHeight="1">
      <c r="A223" s="46"/>
      <c r="B223" s="70" t="s">
        <v>283</v>
      </c>
      <c r="C223" s="71"/>
      <c r="D223" s="133"/>
      <c r="E223" s="71"/>
      <c r="F223" s="74">
        <f>SUM(F160:F222)</f>
        <v>51048.68</v>
      </c>
      <c r="G223" s="75">
        <f>SUM(G160:G222)</f>
        <v>99.99999999999996</v>
      </c>
      <c r="H223" s="134"/>
      <c r="I223" s="135">
        <f>SUM(I160:I222)</f>
        <v>89974.00000000001</v>
      </c>
      <c r="J223" s="6">
        <f>I223</f>
        <v>89974.00000000001</v>
      </c>
      <c r="K223" s="12"/>
      <c r="L223" s="12"/>
    </row>
    <row r="224" spans="1:9" s="12" customFormat="1" ht="24">
      <c r="A224" s="46"/>
      <c r="B224" s="70" t="s">
        <v>138</v>
      </c>
      <c r="C224" s="71"/>
      <c r="D224" s="133"/>
      <c r="E224" s="71"/>
      <c r="F224" s="74"/>
      <c r="G224" s="74"/>
      <c r="H224" s="74"/>
      <c r="I224" s="76"/>
    </row>
    <row r="225" spans="1:10" s="12" customFormat="1" ht="24">
      <c r="A225" s="46"/>
      <c r="B225" s="70" t="s">
        <v>139</v>
      </c>
      <c r="C225" s="71"/>
      <c r="D225" s="133"/>
      <c r="E225" s="71"/>
      <c r="F225" s="74"/>
      <c r="G225" s="74"/>
      <c r="H225" s="74"/>
      <c r="I225" s="76"/>
      <c r="J225" s="136"/>
    </row>
    <row r="226" spans="1:10" s="12" customFormat="1" ht="15.75">
      <c r="A226" s="46"/>
      <c r="B226" s="56"/>
      <c r="C226" s="55"/>
      <c r="D226" s="72"/>
      <c r="E226" s="56"/>
      <c r="F226" s="74"/>
      <c r="G226" s="74"/>
      <c r="H226" s="88"/>
      <c r="I226" s="137"/>
      <c r="J226" s="12">
        <f>SUM(J9:J225)</f>
        <v>360000</v>
      </c>
    </row>
    <row r="227" spans="1:10" ht="20.25" customHeight="1">
      <c r="A227" s="138"/>
      <c r="B227" s="219" t="s">
        <v>140</v>
      </c>
      <c r="C227" s="219"/>
      <c r="D227" s="219"/>
      <c r="E227" s="219"/>
      <c r="F227" s="140"/>
      <c r="G227" s="141"/>
      <c r="H227" s="141"/>
      <c r="I227" s="12" t="s">
        <v>141</v>
      </c>
      <c r="J227" s="12">
        <f>J226/1.2</f>
        <v>300000</v>
      </c>
    </row>
    <row r="228" spans="1:12" ht="15" customHeight="1">
      <c r="A228" s="138"/>
      <c r="B228" s="139" t="s">
        <v>142</v>
      </c>
      <c r="C228" s="142"/>
      <c r="D228" s="142"/>
      <c r="E228" s="142"/>
      <c r="F228" s="140"/>
      <c r="G228" s="141"/>
      <c r="H228" s="141"/>
      <c r="J228" s="12"/>
      <c r="K228" s="12"/>
      <c r="L228" s="12"/>
    </row>
    <row r="229" spans="1:12" ht="39" customHeight="1">
      <c r="A229" s="138"/>
      <c r="B229" s="220" t="s">
        <v>143</v>
      </c>
      <c r="C229" s="220"/>
      <c r="D229" s="220"/>
      <c r="E229" s="220"/>
      <c r="F229" s="220"/>
      <c r="G229" s="220"/>
      <c r="H229" s="220"/>
      <c r="I229" s="220"/>
      <c r="J229" s="12"/>
      <c r="K229" s="12"/>
      <c r="L229" s="12"/>
    </row>
    <row r="230" spans="1:9" ht="15.75" customHeight="1">
      <c r="A230" s="138"/>
      <c r="B230" s="224" t="s">
        <v>144</v>
      </c>
      <c r="C230" s="224"/>
      <c r="D230" s="224"/>
      <c r="E230" s="224"/>
      <c r="F230" s="224"/>
      <c r="G230" s="224"/>
      <c r="H230" s="224"/>
      <c r="I230" s="224"/>
    </row>
    <row r="231" spans="1:9" ht="30.75" customHeight="1">
      <c r="A231" s="138"/>
      <c r="B231" s="224" t="s">
        <v>145</v>
      </c>
      <c r="C231" s="224"/>
      <c r="D231" s="224"/>
      <c r="E231" s="224"/>
      <c r="F231" s="224"/>
      <c r="G231" s="224"/>
      <c r="H231" s="224"/>
      <c r="I231" s="224"/>
    </row>
    <row r="232" spans="1:12" s="4" customFormat="1" ht="44.25" customHeight="1">
      <c r="A232" s="138"/>
      <c r="B232" s="225" t="s">
        <v>146</v>
      </c>
      <c r="C232" s="225"/>
      <c r="D232" s="225"/>
      <c r="E232" s="225"/>
      <c r="F232" s="225"/>
      <c r="G232" s="225"/>
      <c r="H232" s="225"/>
      <c r="I232" s="225"/>
      <c r="J232" s="6"/>
      <c r="K232" s="6"/>
      <c r="L232" s="6"/>
    </row>
    <row r="233" spans="1:12" s="4" customFormat="1" ht="44.25" customHeight="1">
      <c r="A233" s="138"/>
      <c r="B233" s="143"/>
      <c r="C233" s="143"/>
      <c r="D233" s="143"/>
      <c r="E233" s="143"/>
      <c r="F233" s="143"/>
      <c r="G233" s="143"/>
      <c r="H233" s="143"/>
      <c r="I233" s="143"/>
      <c r="J233" s="6"/>
      <c r="K233" s="6"/>
      <c r="L233" s="6"/>
    </row>
    <row r="234" spans="1:12" s="12" customFormat="1" ht="15.75">
      <c r="A234" s="1"/>
      <c r="B234" s="144" t="s">
        <v>147</v>
      </c>
      <c r="C234" s="145"/>
      <c r="D234" s="226" t="s">
        <v>148</v>
      </c>
      <c r="E234" s="226"/>
      <c r="F234" s="226"/>
      <c r="G234" s="226"/>
      <c r="H234" s="226"/>
      <c r="J234" s="6"/>
      <c r="K234" s="6"/>
      <c r="L234" s="6"/>
    </row>
    <row r="235" spans="4:12" ht="15">
      <c r="D235" s="2" t="s">
        <v>149</v>
      </c>
      <c r="E235" s="146"/>
      <c r="J235" s="4"/>
      <c r="K235" s="4"/>
      <c r="L235" s="4"/>
    </row>
    <row r="236" spans="4:12" ht="15">
      <c r="D236" s="2"/>
      <c r="E236" s="146"/>
      <c r="J236" s="4"/>
      <c r="K236" s="4"/>
      <c r="L236" s="4"/>
    </row>
    <row r="237" spans="4:12" ht="15">
      <c r="D237" s="2"/>
      <c r="E237" s="146"/>
      <c r="J237" s="4"/>
      <c r="K237" s="4"/>
      <c r="L237" s="4"/>
    </row>
    <row r="238" spans="4:12" ht="15">
      <c r="D238" s="2"/>
      <c r="E238" s="146"/>
      <c r="J238" s="4"/>
      <c r="K238" s="4"/>
      <c r="L238" s="4"/>
    </row>
    <row r="239" spans="2:12" ht="18">
      <c r="B239" s="227" t="s">
        <v>150</v>
      </c>
      <c r="C239" s="227"/>
      <c r="D239" s="227"/>
      <c r="E239" s="227"/>
      <c r="F239" s="227"/>
      <c r="G239" s="227"/>
      <c r="H239" s="227"/>
      <c r="I239" s="227"/>
      <c r="J239" s="4"/>
      <c r="K239" s="4"/>
      <c r="L239" s="4"/>
    </row>
    <row r="240" spans="2:12" ht="15">
      <c r="B240" s="146"/>
      <c r="C240" s="146"/>
      <c r="D240" s="146"/>
      <c r="E240" s="146"/>
      <c r="F240" s="146"/>
      <c r="G240" s="146"/>
      <c r="H240" s="146"/>
      <c r="I240" s="146"/>
      <c r="J240" s="4"/>
      <c r="K240" s="4"/>
      <c r="L240" s="4"/>
    </row>
    <row r="241" spans="2:12" ht="15">
      <c r="B241" s="215" t="s">
        <v>372</v>
      </c>
      <c r="C241" s="215"/>
      <c r="D241" s="215"/>
      <c r="E241" s="215"/>
      <c r="F241" s="215"/>
      <c r="G241" s="215"/>
      <c r="H241" s="215"/>
      <c r="I241" s="215"/>
      <c r="J241" s="4"/>
      <c r="K241" s="4"/>
      <c r="L241" s="4"/>
    </row>
    <row r="242" spans="2:12" ht="15">
      <c r="B242" s="147"/>
      <c r="C242" s="147"/>
      <c r="D242" s="147"/>
      <c r="E242" s="147"/>
      <c r="F242" s="147"/>
      <c r="G242" s="147"/>
      <c r="H242" s="147"/>
      <c r="I242" s="147"/>
      <c r="J242" s="4"/>
      <c r="K242" s="4"/>
      <c r="L242" s="4"/>
    </row>
    <row r="243" spans="2:9" ht="22.5" customHeight="1">
      <c r="B243" s="221"/>
      <c r="C243" s="221"/>
      <c r="D243" s="221"/>
      <c r="E243" s="222" t="s">
        <v>151</v>
      </c>
      <c r="F243" s="222"/>
      <c r="G243" s="148" t="s">
        <v>152</v>
      </c>
      <c r="H243" s="222" t="s">
        <v>153</v>
      </c>
      <c r="I243" s="222"/>
    </row>
    <row r="244" spans="2:9" ht="22.5" customHeight="1">
      <c r="B244" s="149" t="s">
        <v>191</v>
      </c>
      <c r="C244" s="150"/>
      <c r="D244" s="151"/>
      <c r="E244" s="223">
        <f>F27</f>
        <v>35065</v>
      </c>
      <c r="F244" s="223"/>
      <c r="G244" s="152" t="s">
        <v>198</v>
      </c>
      <c r="H244" s="153"/>
      <c r="I244" s="154">
        <f>I27/1.2-0.5+0.17</f>
        <v>29038.003333333334</v>
      </c>
    </row>
    <row r="245" spans="2:9" ht="22.5" customHeight="1">
      <c r="B245" s="155" t="s">
        <v>223</v>
      </c>
      <c r="C245" s="156"/>
      <c r="D245" s="157"/>
      <c r="E245" s="223">
        <f>F55</f>
        <v>71610</v>
      </c>
      <c r="F245" s="223"/>
      <c r="G245" s="152" t="s">
        <v>198</v>
      </c>
      <c r="H245" s="158"/>
      <c r="I245" s="159">
        <f>I55/1.2+0.17+0.33</f>
        <v>30463</v>
      </c>
    </row>
    <row r="246" spans="2:9" ht="22.5" customHeight="1">
      <c r="B246" s="160" t="s">
        <v>251</v>
      </c>
      <c r="C246" s="150"/>
      <c r="D246" s="151"/>
      <c r="E246" s="223">
        <f>F78</f>
        <v>26695</v>
      </c>
      <c r="F246" s="223"/>
      <c r="G246" s="152" t="s">
        <v>201</v>
      </c>
      <c r="H246" s="161"/>
      <c r="I246" s="162">
        <f>I78/1.2-0.33</f>
        <v>53733.003333333334</v>
      </c>
    </row>
    <row r="247" spans="2:9" ht="22.5" customHeight="1">
      <c r="B247" s="163" t="s">
        <v>286</v>
      </c>
      <c r="C247" s="156"/>
      <c r="D247" s="157"/>
      <c r="E247" s="223">
        <f>F101</f>
        <v>14397</v>
      </c>
      <c r="F247" s="223"/>
      <c r="G247" s="152" t="s">
        <v>201</v>
      </c>
      <c r="H247" s="158"/>
      <c r="I247" s="159">
        <f>I101/1.2+0.17+0.33</f>
        <v>77123</v>
      </c>
    </row>
    <row r="248" spans="2:9" ht="22.5" customHeight="1">
      <c r="B248" s="163" t="s">
        <v>176</v>
      </c>
      <c r="C248" s="156"/>
      <c r="D248" s="157"/>
      <c r="E248" s="223">
        <f>F130</f>
        <v>7781.2</v>
      </c>
      <c r="F248" s="223"/>
      <c r="G248" s="152" t="s">
        <v>201</v>
      </c>
      <c r="H248" s="158"/>
      <c r="I248" s="159">
        <f>I130/1.2+0.33</f>
        <v>25271.996666666673</v>
      </c>
    </row>
    <row r="249" spans="2:9" ht="22.5" customHeight="1">
      <c r="B249" s="160" t="s">
        <v>174</v>
      </c>
      <c r="C249" s="150"/>
      <c r="D249" s="151"/>
      <c r="E249" s="223">
        <f>F155</f>
        <v>3966.2</v>
      </c>
      <c r="F249" s="223"/>
      <c r="G249" s="152" t="s">
        <v>154</v>
      </c>
      <c r="H249" s="161"/>
      <c r="I249" s="162">
        <f>I155/1.2-0.33</f>
        <v>9393.003333333334</v>
      </c>
    </row>
    <row r="250" spans="2:9" ht="22.5" customHeight="1" thickBot="1">
      <c r="B250" s="160" t="s">
        <v>175</v>
      </c>
      <c r="C250" s="150"/>
      <c r="D250" s="151"/>
      <c r="E250" s="228">
        <f>F223</f>
        <v>51048.68</v>
      </c>
      <c r="F250" s="228"/>
      <c r="G250" s="196" t="s">
        <v>154</v>
      </c>
      <c r="H250" s="197"/>
      <c r="I250" s="198">
        <f>I223/1.2-0.33</f>
        <v>74978.00333333334</v>
      </c>
    </row>
    <row r="251" spans="2:9" ht="22.5" customHeight="1">
      <c r="B251" s="4"/>
      <c r="D251" s="164" t="s">
        <v>155</v>
      </c>
      <c r="E251" s="229">
        <f>SUM(E244:F250)</f>
        <v>210563.08000000002</v>
      </c>
      <c r="F251" s="229"/>
      <c r="G251" s="193"/>
      <c r="H251" s="194"/>
      <c r="I251" s="195">
        <f>SUM(I244:I250)-0.01</f>
        <v>300000</v>
      </c>
    </row>
    <row r="252" ht="22.5" customHeight="1"/>
    <row r="254" ht="15">
      <c r="B254" s="2" t="s">
        <v>156</v>
      </c>
    </row>
    <row r="255" ht="15">
      <c r="B255" s="2" t="s">
        <v>157</v>
      </c>
    </row>
    <row r="258" ht="15">
      <c r="B258" s="2" t="s">
        <v>158</v>
      </c>
    </row>
    <row r="259" ht="15">
      <c r="B259" s="2" t="s">
        <v>159</v>
      </c>
    </row>
  </sheetData>
  <sheetProtection selectLockedCells="1" selectUnlockedCells="1"/>
  <mergeCells count="23">
    <mergeCell ref="E249:F249"/>
    <mergeCell ref="E250:F250"/>
    <mergeCell ref="E251:F251"/>
    <mergeCell ref="E245:F245"/>
    <mergeCell ref="E246:F246"/>
    <mergeCell ref="E247:F247"/>
    <mergeCell ref="B243:D243"/>
    <mergeCell ref="E243:F243"/>
    <mergeCell ref="E248:F248"/>
    <mergeCell ref="B230:I230"/>
    <mergeCell ref="B231:I231"/>
    <mergeCell ref="H243:I243"/>
    <mergeCell ref="E244:F244"/>
    <mergeCell ref="B232:I232"/>
    <mergeCell ref="D234:H234"/>
    <mergeCell ref="B239:I239"/>
    <mergeCell ref="B241:I241"/>
    <mergeCell ref="E1:I1"/>
    <mergeCell ref="E2:I2"/>
    <mergeCell ref="A4:I4"/>
    <mergeCell ref="A5:I5"/>
    <mergeCell ref="B227:E227"/>
    <mergeCell ref="B229:I229"/>
  </mergeCells>
  <printOptions/>
  <pageMargins left="0.35433070866141736" right="0.75" top="0.1968503937007874" bottom="0.1968503937007874" header="0.5118110236220472" footer="0.5118110236220472"/>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L236"/>
  <sheetViews>
    <sheetView tabSelected="1" zoomScalePageLayoutView="0" workbookViewId="0" topLeftCell="A1">
      <selection activeCell="E1" sqref="E1:I1"/>
    </sheetView>
  </sheetViews>
  <sheetFormatPr defaultColWidth="9.140625" defaultRowHeight="12.75"/>
  <cols>
    <col min="1" max="1" width="4.28125" style="1" customWidth="1"/>
    <col min="2" max="2" width="40.8515625" style="2" customWidth="1"/>
    <col min="3" max="3" width="8.7109375" style="3" customWidth="1"/>
    <col min="4" max="4" width="16.140625" style="4" customWidth="1"/>
    <col min="5" max="5" width="13.8515625" style="3" customWidth="1"/>
    <col min="6" max="6" width="8.57421875" style="5" customWidth="1"/>
    <col min="7" max="7" width="9.140625" style="4" customWidth="1"/>
    <col min="8" max="8" width="9.8515625" style="4" customWidth="1"/>
    <col min="9" max="9" width="13.421875" style="6" customWidth="1"/>
    <col min="10" max="10" width="12.8515625" style="6" customWidth="1"/>
    <col min="11" max="16384" width="9.140625" style="6" customWidth="1"/>
  </cols>
  <sheetData>
    <row r="1" spans="5:9" ht="15">
      <c r="E1" s="216" t="s">
        <v>383</v>
      </c>
      <c r="F1" s="216"/>
      <c r="G1" s="216"/>
      <c r="H1" s="216"/>
      <c r="I1" s="216"/>
    </row>
    <row r="2" spans="5:9" ht="15">
      <c r="E2" s="216" t="s">
        <v>179</v>
      </c>
      <c r="F2" s="216"/>
      <c r="G2" s="216"/>
      <c r="H2" s="216"/>
      <c r="I2" s="216"/>
    </row>
    <row r="3" spans="1:8" s="12" customFormat="1" ht="15.75">
      <c r="A3" s="1"/>
      <c r="B3" s="7"/>
      <c r="C3" s="8"/>
      <c r="D3" s="9"/>
      <c r="E3" s="9"/>
      <c r="F3" s="10"/>
      <c r="G3" s="11"/>
      <c r="H3" s="11"/>
    </row>
    <row r="4" spans="1:9" s="12" customFormat="1" ht="18">
      <c r="A4" s="217" t="s">
        <v>180</v>
      </c>
      <c r="B4" s="217"/>
      <c r="C4" s="217"/>
      <c r="D4" s="217"/>
      <c r="E4" s="217"/>
      <c r="F4" s="217"/>
      <c r="G4" s="217"/>
      <c r="H4" s="217"/>
      <c r="I4" s="217"/>
    </row>
    <row r="5" spans="1:9" s="13" customFormat="1" ht="18">
      <c r="A5" s="218" t="s">
        <v>181</v>
      </c>
      <c r="B5" s="218"/>
      <c r="C5" s="218"/>
      <c r="D5" s="218"/>
      <c r="E5" s="218"/>
      <c r="F5" s="218"/>
      <c r="G5" s="218"/>
      <c r="H5" s="218"/>
      <c r="I5" s="218"/>
    </row>
    <row r="7" spans="1:9" s="20" customFormat="1" ht="127.5">
      <c r="A7" s="14" t="s">
        <v>182</v>
      </c>
      <c r="B7" s="15" t="s">
        <v>183</v>
      </c>
      <c r="C7" s="14" t="s">
        <v>184</v>
      </c>
      <c r="D7" s="14" t="s">
        <v>185</v>
      </c>
      <c r="E7" s="16" t="s">
        <v>186</v>
      </c>
      <c r="F7" s="17" t="s">
        <v>187</v>
      </c>
      <c r="G7" s="16" t="s">
        <v>188</v>
      </c>
      <c r="H7" s="18" t="s">
        <v>189</v>
      </c>
      <c r="I7" s="19" t="s">
        <v>190</v>
      </c>
    </row>
    <row r="8" spans="1:9" s="1" customFormat="1" ht="13.5" thickBot="1">
      <c r="A8" s="21">
        <v>1</v>
      </c>
      <c r="B8" s="22">
        <v>2</v>
      </c>
      <c r="C8" s="21">
        <v>3</v>
      </c>
      <c r="D8" s="21">
        <v>4</v>
      </c>
      <c r="E8" s="23">
        <v>5</v>
      </c>
      <c r="F8" s="24">
        <v>6</v>
      </c>
      <c r="G8" s="23">
        <v>7</v>
      </c>
      <c r="H8" s="25">
        <v>8</v>
      </c>
      <c r="I8" s="26">
        <v>9</v>
      </c>
    </row>
    <row r="9" spans="1:9" ht="48.75" customHeight="1" thickBot="1">
      <c r="A9" s="27"/>
      <c r="B9" s="28" t="s">
        <v>191</v>
      </c>
      <c r="C9" s="29"/>
      <c r="D9" s="30"/>
      <c r="E9" s="29"/>
      <c r="F9" s="30"/>
      <c r="G9" s="30"/>
      <c r="H9" s="31"/>
      <c r="I9" s="32"/>
    </row>
    <row r="10" spans="1:9" ht="48">
      <c r="A10" s="33">
        <v>1</v>
      </c>
      <c r="B10" s="68" t="s">
        <v>192</v>
      </c>
      <c r="C10" s="35" t="s">
        <v>378</v>
      </c>
      <c r="D10" s="35" t="s">
        <v>193</v>
      </c>
      <c r="E10" s="35" t="s">
        <v>194</v>
      </c>
      <c r="F10" s="168">
        <v>9500</v>
      </c>
      <c r="G10" s="169">
        <f aca="true" t="shared" si="0" ref="G10:G26">F10/$F$27*100</f>
        <v>27.09254242121774</v>
      </c>
      <c r="H10" s="170"/>
      <c r="I10" s="37"/>
    </row>
    <row r="11" spans="1:9" ht="48">
      <c r="A11" s="14">
        <v>2</v>
      </c>
      <c r="B11" s="38" t="s">
        <v>195</v>
      </c>
      <c r="C11" s="40" t="s">
        <v>378</v>
      </c>
      <c r="D11" s="40" t="s">
        <v>193</v>
      </c>
      <c r="E11" s="40" t="s">
        <v>194</v>
      </c>
      <c r="F11" s="171">
        <v>10000</v>
      </c>
      <c r="G11" s="169">
        <f t="shared" si="0"/>
        <v>28.518465706544987</v>
      </c>
      <c r="H11" s="172"/>
      <c r="I11" s="37"/>
    </row>
    <row r="12" spans="1:9" ht="48">
      <c r="A12" s="14">
        <v>3</v>
      </c>
      <c r="B12" s="38" t="s">
        <v>196</v>
      </c>
      <c r="C12" s="40" t="s">
        <v>379</v>
      </c>
      <c r="D12" s="40" t="s">
        <v>193</v>
      </c>
      <c r="E12" s="40" t="s">
        <v>194</v>
      </c>
      <c r="F12" s="171">
        <v>8150</v>
      </c>
      <c r="G12" s="169">
        <f t="shared" si="0"/>
        <v>23.242549550834166</v>
      </c>
      <c r="H12" s="172"/>
      <c r="I12" s="37"/>
    </row>
    <row r="13" spans="1:9" ht="36">
      <c r="A13" s="14">
        <v>4</v>
      </c>
      <c r="B13" s="38" t="s">
        <v>197</v>
      </c>
      <c r="C13" s="40" t="s">
        <v>198</v>
      </c>
      <c r="D13" s="43" t="s">
        <v>199</v>
      </c>
      <c r="E13" s="40" t="s">
        <v>194</v>
      </c>
      <c r="F13" s="171">
        <v>100</v>
      </c>
      <c r="G13" s="169">
        <f t="shared" si="0"/>
        <v>0.2851846570654499</v>
      </c>
      <c r="H13" s="172"/>
      <c r="I13" s="37"/>
    </row>
    <row r="14" spans="1:9" ht="51" customHeight="1">
      <c r="A14" s="14">
        <v>5</v>
      </c>
      <c r="B14" s="38" t="s">
        <v>200</v>
      </c>
      <c r="C14" s="39" t="s">
        <v>201</v>
      </c>
      <c r="D14" s="40" t="s">
        <v>202</v>
      </c>
      <c r="E14" s="40" t="s">
        <v>194</v>
      </c>
      <c r="F14" s="171">
        <v>115</v>
      </c>
      <c r="G14" s="169">
        <f t="shared" si="0"/>
        <v>0.3279623556252673</v>
      </c>
      <c r="H14" s="172"/>
      <c r="I14" s="37"/>
    </row>
    <row r="15" spans="1:9" ht="74.25" customHeight="1">
      <c r="A15" s="14">
        <v>6</v>
      </c>
      <c r="B15" s="45" t="s">
        <v>203</v>
      </c>
      <c r="C15" s="39" t="s">
        <v>204</v>
      </c>
      <c r="D15" s="45" t="s">
        <v>205</v>
      </c>
      <c r="E15" s="40" t="s">
        <v>194</v>
      </c>
      <c r="F15" s="171">
        <v>700</v>
      </c>
      <c r="G15" s="169">
        <f t="shared" si="0"/>
        <v>1.9962925994581493</v>
      </c>
      <c r="H15" s="173"/>
      <c r="I15" s="37"/>
    </row>
    <row r="16" spans="1:9" ht="48">
      <c r="A16" s="14">
        <v>7</v>
      </c>
      <c r="B16" s="38" t="s">
        <v>206</v>
      </c>
      <c r="C16" s="39" t="s">
        <v>201</v>
      </c>
      <c r="D16" s="45" t="s">
        <v>207</v>
      </c>
      <c r="E16" s="40" t="s">
        <v>194</v>
      </c>
      <c r="F16" s="171">
        <v>600</v>
      </c>
      <c r="G16" s="169">
        <f t="shared" si="0"/>
        <v>1.7111079423926991</v>
      </c>
      <c r="H16" s="172"/>
      <c r="I16" s="37"/>
    </row>
    <row r="17" spans="1:9" ht="24">
      <c r="A17" s="14">
        <v>8</v>
      </c>
      <c r="B17" s="38" t="s">
        <v>208</v>
      </c>
      <c r="C17" s="39" t="s">
        <v>204</v>
      </c>
      <c r="D17" s="45" t="s">
        <v>209</v>
      </c>
      <c r="E17" s="40" t="s">
        <v>194</v>
      </c>
      <c r="F17" s="171">
        <v>400</v>
      </c>
      <c r="G17" s="169">
        <f t="shared" si="0"/>
        <v>1.1407386282617995</v>
      </c>
      <c r="H17" s="172"/>
      <c r="I17" s="37"/>
    </row>
    <row r="18" spans="1:9" ht="24">
      <c r="A18" s="14">
        <v>9</v>
      </c>
      <c r="B18" s="38" t="s">
        <v>210</v>
      </c>
      <c r="C18" s="39" t="s">
        <v>204</v>
      </c>
      <c r="D18" s="45" t="s">
        <v>209</v>
      </c>
      <c r="E18" s="40" t="s">
        <v>194</v>
      </c>
      <c r="F18" s="171">
        <v>200</v>
      </c>
      <c r="G18" s="169">
        <f t="shared" si="0"/>
        <v>0.5703693141308998</v>
      </c>
      <c r="H18" s="172"/>
      <c r="I18" s="37"/>
    </row>
    <row r="19" spans="1:9" ht="24">
      <c r="A19" s="14">
        <v>10</v>
      </c>
      <c r="B19" s="38" t="s">
        <v>211</v>
      </c>
      <c r="C19" s="39" t="s">
        <v>204</v>
      </c>
      <c r="D19" s="45" t="s">
        <v>212</v>
      </c>
      <c r="E19" s="40" t="s">
        <v>194</v>
      </c>
      <c r="F19" s="171">
        <v>600</v>
      </c>
      <c r="G19" s="169">
        <f t="shared" si="0"/>
        <v>1.7111079423926991</v>
      </c>
      <c r="H19" s="172"/>
      <c r="I19" s="37"/>
    </row>
    <row r="20" spans="1:9" ht="24">
      <c r="A20" s="14">
        <v>11</v>
      </c>
      <c r="B20" s="38" t="s">
        <v>213</v>
      </c>
      <c r="C20" s="39" t="s">
        <v>204</v>
      </c>
      <c r="D20" s="45" t="s">
        <v>212</v>
      </c>
      <c r="E20" s="40" t="s">
        <v>194</v>
      </c>
      <c r="F20" s="171">
        <v>600</v>
      </c>
      <c r="G20" s="169">
        <f t="shared" si="0"/>
        <v>1.7111079423926991</v>
      </c>
      <c r="H20" s="172"/>
      <c r="I20" s="37"/>
    </row>
    <row r="21" spans="1:9" ht="24">
      <c r="A21" s="14">
        <v>12</v>
      </c>
      <c r="B21" s="38" t="s">
        <v>214</v>
      </c>
      <c r="C21" s="39" t="s">
        <v>204</v>
      </c>
      <c r="D21" s="45" t="s">
        <v>212</v>
      </c>
      <c r="E21" s="40" t="s">
        <v>194</v>
      </c>
      <c r="F21" s="171">
        <v>600</v>
      </c>
      <c r="G21" s="169">
        <f t="shared" si="0"/>
        <v>1.7111079423926991</v>
      </c>
      <c r="H21" s="172"/>
      <c r="I21" s="37"/>
    </row>
    <row r="22" spans="1:9" ht="24">
      <c r="A22" s="14">
        <v>13</v>
      </c>
      <c r="B22" s="38" t="s">
        <v>215</v>
      </c>
      <c r="C22" s="39" t="s">
        <v>204</v>
      </c>
      <c r="D22" s="45" t="s">
        <v>212</v>
      </c>
      <c r="E22" s="40" t="s">
        <v>194</v>
      </c>
      <c r="F22" s="171">
        <v>600</v>
      </c>
      <c r="G22" s="169">
        <f t="shared" si="0"/>
        <v>1.7111079423926991</v>
      </c>
      <c r="H22" s="172"/>
      <c r="I22" s="37"/>
    </row>
    <row r="23" spans="1:9" ht="24">
      <c r="A23" s="14">
        <v>14</v>
      </c>
      <c r="B23" s="38" t="s">
        <v>216</v>
      </c>
      <c r="C23" s="39" t="s">
        <v>204</v>
      </c>
      <c r="D23" s="45" t="s">
        <v>209</v>
      </c>
      <c r="E23" s="40" t="s">
        <v>194</v>
      </c>
      <c r="F23" s="171">
        <v>1000</v>
      </c>
      <c r="G23" s="169">
        <f t="shared" si="0"/>
        <v>2.851846570654499</v>
      </c>
      <c r="H23" s="172"/>
      <c r="I23" s="37"/>
    </row>
    <row r="24" spans="1:9" ht="24">
      <c r="A24" s="14">
        <v>15</v>
      </c>
      <c r="B24" s="38" t="s">
        <v>160</v>
      </c>
      <c r="C24" s="39" t="s">
        <v>204</v>
      </c>
      <c r="D24" s="45" t="s">
        <v>209</v>
      </c>
      <c r="E24" s="40" t="s">
        <v>194</v>
      </c>
      <c r="F24" s="171">
        <v>500</v>
      </c>
      <c r="G24" s="169">
        <f t="shared" si="0"/>
        <v>1.4259232853272494</v>
      </c>
      <c r="H24" s="172"/>
      <c r="I24" s="37"/>
    </row>
    <row r="25" spans="1:9" ht="24">
      <c r="A25" s="14">
        <v>16</v>
      </c>
      <c r="B25" s="38" t="s">
        <v>217</v>
      </c>
      <c r="C25" s="39" t="s">
        <v>204</v>
      </c>
      <c r="D25" s="45" t="s">
        <v>218</v>
      </c>
      <c r="E25" s="40" t="s">
        <v>194</v>
      </c>
      <c r="F25" s="171">
        <v>1000</v>
      </c>
      <c r="G25" s="169">
        <f t="shared" si="0"/>
        <v>2.851846570654499</v>
      </c>
      <c r="H25" s="172"/>
      <c r="I25" s="37"/>
    </row>
    <row r="26" spans="1:9" ht="24">
      <c r="A26" s="14">
        <v>17</v>
      </c>
      <c r="B26" s="38" t="s">
        <v>219</v>
      </c>
      <c r="C26" s="39" t="s">
        <v>204</v>
      </c>
      <c r="D26" s="45" t="s">
        <v>209</v>
      </c>
      <c r="E26" s="40" t="s">
        <v>194</v>
      </c>
      <c r="F26" s="171">
        <v>400</v>
      </c>
      <c r="G26" s="169">
        <f t="shared" si="0"/>
        <v>1.1407386282617995</v>
      </c>
      <c r="H26" s="172"/>
      <c r="I26" s="37"/>
    </row>
    <row r="27" spans="1:9" ht="15">
      <c r="A27" s="46"/>
      <c r="B27" s="47" t="s">
        <v>220</v>
      </c>
      <c r="C27" s="39"/>
      <c r="D27" s="45"/>
      <c r="E27" s="40"/>
      <c r="F27" s="48">
        <f>SUM(F10:F26)</f>
        <v>35065</v>
      </c>
      <c r="G27" s="48">
        <f>SUM(G10:G26)</f>
        <v>100.00000000000001</v>
      </c>
      <c r="H27" s="49"/>
      <c r="I27" s="48"/>
    </row>
    <row r="28" spans="1:9" ht="24">
      <c r="A28" s="46"/>
      <c r="B28" s="47" t="s">
        <v>221</v>
      </c>
      <c r="C28" s="39"/>
      <c r="D28" s="45"/>
      <c r="E28" s="40"/>
      <c r="F28" s="171"/>
      <c r="G28" s="169"/>
      <c r="H28" s="172"/>
      <c r="I28" s="37"/>
    </row>
    <row r="29" spans="1:10" ht="36.75" thickBot="1">
      <c r="A29" s="50"/>
      <c r="B29" s="51" t="s">
        <v>222</v>
      </c>
      <c r="C29" s="39"/>
      <c r="D29" s="45"/>
      <c r="E29" s="40"/>
      <c r="F29" s="171"/>
      <c r="G29" s="169"/>
      <c r="H29" s="172"/>
      <c r="I29" s="37"/>
      <c r="J29" s="52"/>
    </row>
    <row r="30" spans="1:9" ht="38.25" customHeight="1" thickBot="1">
      <c r="A30" s="14"/>
      <c r="B30" s="28" t="s">
        <v>223</v>
      </c>
      <c r="C30" s="39"/>
      <c r="D30" s="45"/>
      <c r="E30" s="40"/>
      <c r="F30" s="171"/>
      <c r="G30" s="169"/>
      <c r="H30" s="172"/>
      <c r="I30" s="37"/>
    </row>
    <row r="31" spans="1:9" ht="36">
      <c r="A31" s="14">
        <v>1</v>
      </c>
      <c r="B31" s="45" t="s">
        <v>224</v>
      </c>
      <c r="C31" s="39" t="s">
        <v>198</v>
      </c>
      <c r="D31" s="43" t="s">
        <v>225</v>
      </c>
      <c r="E31" s="53" t="s">
        <v>380</v>
      </c>
      <c r="F31" s="171">
        <v>8570</v>
      </c>
      <c r="G31" s="169">
        <f aca="true" t="shared" si="1" ref="G31:G54">F31/$F$55*100</f>
        <v>11.967602290182935</v>
      </c>
      <c r="H31" s="172"/>
      <c r="I31" s="37"/>
    </row>
    <row r="32" spans="1:9" ht="24">
      <c r="A32" s="14">
        <v>2</v>
      </c>
      <c r="B32" s="45" t="s">
        <v>226</v>
      </c>
      <c r="C32" s="39" t="s">
        <v>198</v>
      </c>
      <c r="D32" s="43" t="s">
        <v>225</v>
      </c>
      <c r="E32" s="53" t="s">
        <v>381</v>
      </c>
      <c r="F32" s="171">
        <v>7000</v>
      </c>
      <c r="G32" s="169">
        <f t="shared" si="1"/>
        <v>9.775171065493646</v>
      </c>
      <c r="H32" s="172"/>
      <c r="I32" s="37"/>
    </row>
    <row r="33" spans="1:9" ht="24">
      <c r="A33" s="14">
        <v>3</v>
      </c>
      <c r="B33" s="45" t="s">
        <v>227</v>
      </c>
      <c r="C33" s="39" t="s">
        <v>198</v>
      </c>
      <c r="D33" s="43" t="s">
        <v>225</v>
      </c>
      <c r="E33" s="53" t="s">
        <v>381</v>
      </c>
      <c r="F33" s="171">
        <v>6000</v>
      </c>
      <c r="G33" s="169">
        <f t="shared" si="1"/>
        <v>8.378718056137412</v>
      </c>
      <c r="H33" s="172"/>
      <c r="I33" s="37"/>
    </row>
    <row r="34" spans="1:9" ht="24">
      <c r="A34" s="14">
        <v>4</v>
      </c>
      <c r="B34" s="45" t="s">
        <v>228</v>
      </c>
      <c r="C34" s="39" t="s">
        <v>198</v>
      </c>
      <c r="D34" s="43" t="s">
        <v>225</v>
      </c>
      <c r="E34" s="53" t="s">
        <v>381</v>
      </c>
      <c r="F34" s="171">
        <v>540</v>
      </c>
      <c r="G34" s="169">
        <f t="shared" si="1"/>
        <v>0.754084625052367</v>
      </c>
      <c r="H34" s="172"/>
      <c r="I34" s="37"/>
    </row>
    <row r="35" spans="1:9" ht="24">
      <c r="A35" s="14">
        <v>5</v>
      </c>
      <c r="B35" s="45" t="s">
        <v>229</v>
      </c>
      <c r="C35" s="39" t="s">
        <v>198</v>
      </c>
      <c r="D35" s="43" t="s">
        <v>225</v>
      </c>
      <c r="E35" s="53" t="s">
        <v>381</v>
      </c>
      <c r="F35" s="171">
        <v>6000</v>
      </c>
      <c r="G35" s="169">
        <f t="shared" si="1"/>
        <v>8.378718056137412</v>
      </c>
      <c r="H35" s="172"/>
      <c r="I35" s="37"/>
    </row>
    <row r="36" spans="1:9" ht="24">
      <c r="A36" s="14">
        <v>6</v>
      </c>
      <c r="B36" s="45" t="s">
        <v>230</v>
      </c>
      <c r="C36" s="39" t="s">
        <v>198</v>
      </c>
      <c r="D36" s="43" t="s">
        <v>225</v>
      </c>
      <c r="E36" s="53" t="s">
        <v>381</v>
      </c>
      <c r="F36" s="171">
        <v>1000</v>
      </c>
      <c r="G36" s="169">
        <f t="shared" si="1"/>
        <v>1.396453009356235</v>
      </c>
      <c r="H36" s="172"/>
      <c r="I36" s="37"/>
    </row>
    <row r="37" spans="1:9" ht="24">
      <c r="A37" s="14">
        <v>7</v>
      </c>
      <c r="B37" s="45" t="s">
        <v>231</v>
      </c>
      <c r="C37" s="39" t="s">
        <v>198</v>
      </c>
      <c r="D37" s="43" t="s">
        <v>225</v>
      </c>
      <c r="E37" s="53" t="s">
        <v>381</v>
      </c>
      <c r="F37" s="171">
        <v>1000</v>
      </c>
      <c r="G37" s="169">
        <f t="shared" si="1"/>
        <v>1.396453009356235</v>
      </c>
      <c r="H37" s="172"/>
      <c r="I37" s="37"/>
    </row>
    <row r="38" spans="1:9" ht="24">
      <c r="A38" s="14">
        <v>8</v>
      </c>
      <c r="B38" s="45" t="s">
        <v>232</v>
      </c>
      <c r="C38" s="39" t="s">
        <v>198</v>
      </c>
      <c r="D38" s="43" t="s">
        <v>225</v>
      </c>
      <c r="E38" s="53" t="s">
        <v>381</v>
      </c>
      <c r="F38" s="171">
        <v>1000</v>
      </c>
      <c r="G38" s="169">
        <f t="shared" si="1"/>
        <v>1.396453009356235</v>
      </c>
      <c r="H38" s="172"/>
      <c r="I38" s="37"/>
    </row>
    <row r="39" spans="1:9" ht="24">
      <c r="A39" s="14">
        <v>9</v>
      </c>
      <c r="B39" s="45" t="s">
        <v>233</v>
      </c>
      <c r="C39" s="39" t="s">
        <v>198</v>
      </c>
      <c r="D39" s="43" t="s">
        <v>225</v>
      </c>
      <c r="E39" s="53" t="s">
        <v>381</v>
      </c>
      <c r="F39" s="171">
        <v>5000</v>
      </c>
      <c r="G39" s="169">
        <f t="shared" si="1"/>
        <v>6.982265046781176</v>
      </c>
      <c r="H39" s="172"/>
      <c r="I39" s="37"/>
    </row>
    <row r="40" spans="1:9" ht="24">
      <c r="A40" s="14">
        <v>10</v>
      </c>
      <c r="B40" s="45" t="s">
        <v>234</v>
      </c>
      <c r="C40" s="39" t="s">
        <v>198</v>
      </c>
      <c r="D40" s="43" t="s">
        <v>225</v>
      </c>
      <c r="E40" s="53" t="s">
        <v>381</v>
      </c>
      <c r="F40" s="171">
        <v>2000</v>
      </c>
      <c r="G40" s="169">
        <f t="shared" si="1"/>
        <v>2.79290601871247</v>
      </c>
      <c r="H40" s="172"/>
      <c r="I40" s="37"/>
    </row>
    <row r="41" spans="1:9" ht="24">
      <c r="A41" s="14">
        <v>11</v>
      </c>
      <c r="B41" s="45" t="s">
        <v>235</v>
      </c>
      <c r="C41" s="39" t="s">
        <v>198</v>
      </c>
      <c r="D41" s="43" t="s">
        <v>225</v>
      </c>
      <c r="E41" s="53" t="s">
        <v>381</v>
      </c>
      <c r="F41" s="171">
        <v>4000</v>
      </c>
      <c r="G41" s="169">
        <f t="shared" si="1"/>
        <v>5.58581203742494</v>
      </c>
      <c r="H41" s="172"/>
      <c r="I41" s="37"/>
    </row>
    <row r="42" spans="1:9" ht="24">
      <c r="A42" s="14">
        <v>12</v>
      </c>
      <c r="B42" s="45" t="s">
        <v>236</v>
      </c>
      <c r="C42" s="39" t="s">
        <v>198</v>
      </c>
      <c r="D42" s="43" t="s">
        <v>225</v>
      </c>
      <c r="E42" s="53" t="s">
        <v>381</v>
      </c>
      <c r="F42" s="171">
        <v>1000</v>
      </c>
      <c r="G42" s="169">
        <f t="shared" si="1"/>
        <v>1.396453009356235</v>
      </c>
      <c r="H42" s="172"/>
      <c r="I42" s="37"/>
    </row>
    <row r="43" spans="1:9" ht="24">
      <c r="A43" s="14">
        <v>13</v>
      </c>
      <c r="B43" s="45" t="s">
        <v>237</v>
      </c>
      <c r="C43" s="39" t="s">
        <v>198</v>
      </c>
      <c r="D43" s="43" t="s">
        <v>225</v>
      </c>
      <c r="E43" s="53" t="s">
        <v>381</v>
      </c>
      <c r="F43" s="171">
        <v>2000</v>
      </c>
      <c r="G43" s="169">
        <f t="shared" si="1"/>
        <v>2.79290601871247</v>
      </c>
      <c r="H43" s="172"/>
      <c r="I43" s="37"/>
    </row>
    <row r="44" spans="1:9" ht="24">
      <c r="A44" s="14">
        <v>14</v>
      </c>
      <c r="B44" s="45" t="s">
        <v>238</v>
      </c>
      <c r="C44" s="39" t="s">
        <v>198</v>
      </c>
      <c r="D44" s="43" t="s">
        <v>225</v>
      </c>
      <c r="E44" s="53" t="s">
        <v>381</v>
      </c>
      <c r="F44" s="171">
        <v>5000</v>
      </c>
      <c r="G44" s="169">
        <f t="shared" si="1"/>
        <v>6.982265046781176</v>
      </c>
      <c r="H44" s="172"/>
      <c r="I44" s="37"/>
    </row>
    <row r="45" spans="1:9" ht="24">
      <c r="A45" s="14">
        <v>15</v>
      </c>
      <c r="B45" s="45" t="s">
        <v>239</v>
      </c>
      <c r="C45" s="39" t="s">
        <v>198</v>
      </c>
      <c r="D45" s="43" t="s">
        <v>225</v>
      </c>
      <c r="E45" s="53" t="s">
        <v>381</v>
      </c>
      <c r="F45" s="171">
        <v>2000</v>
      </c>
      <c r="G45" s="169">
        <f t="shared" si="1"/>
        <v>2.79290601871247</v>
      </c>
      <c r="H45" s="172"/>
      <c r="I45" s="37"/>
    </row>
    <row r="46" spans="1:9" ht="24">
      <c r="A46" s="14">
        <v>16</v>
      </c>
      <c r="B46" s="45" t="s">
        <v>240</v>
      </c>
      <c r="C46" s="39" t="s">
        <v>198</v>
      </c>
      <c r="D46" s="43" t="s">
        <v>225</v>
      </c>
      <c r="E46" s="53" t="s">
        <v>381</v>
      </c>
      <c r="F46" s="171">
        <v>5000</v>
      </c>
      <c r="G46" s="169">
        <f t="shared" si="1"/>
        <v>6.982265046781176</v>
      </c>
      <c r="H46" s="172"/>
      <c r="I46" s="37"/>
    </row>
    <row r="47" spans="1:9" ht="24">
      <c r="A47" s="14">
        <v>17</v>
      </c>
      <c r="B47" s="45" t="s">
        <v>241</v>
      </c>
      <c r="C47" s="39" t="s">
        <v>198</v>
      </c>
      <c r="D47" s="43" t="s">
        <v>225</v>
      </c>
      <c r="E47" s="53" t="s">
        <v>381</v>
      </c>
      <c r="F47" s="171">
        <v>5000</v>
      </c>
      <c r="G47" s="169">
        <f t="shared" si="1"/>
        <v>6.982265046781176</v>
      </c>
      <c r="H47" s="172"/>
      <c r="I47" s="37"/>
    </row>
    <row r="48" spans="1:9" ht="24">
      <c r="A48" s="14">
        <v>18</v>
      </c>
      <c r="B48" s="45" t="s">
        <v>242</v>
      </c>
      <c r="C48" s="39" t="s">
        <v>198</v>
      </c>
      <c r="D48" s="43" t="s">
        <v>225</v>
      </c>
      <c r="E48" s="53" t="s">
        <v>381</v>
      </c>
      <c r="F48" s="171">
        <v>2000</v>
      </c>
      <c r="G48" s="169">
        <f t="shared" si="1"/>
        <v>2.79290601871247</v>
      </c>
      <c r="H48" s="172"/>
      <c r="I48" s="37"/>
    </row>
    <row r="49" spans="1:9" ht="24">
      <c r="A49" s="14">
        <v>19</v>
      </c>
      <c r="B49" s="45" t="s">
        <v>243</v>
      </c>
      <c r="C49" s="39" t="s">
        <v>198</v>
      </c>
      <c r="D49" s="43" t="s">
        <v>225</v>
      </c>
      <c r="E49" s="40" t="s">
        <v>244</v>
      </c>
      <c r="F49" s="171">
        <v>2000</v>
      </c>
      <c r="G49" s="169">
        <f t="shared" si="1"/>
        <v>2.79290601871247</v>
      </c>
      <c r="H49" s="172"/>
      <c r="I49" s="37"/>
    </row>
    <row r="50" spans="1:9" ht="24">
      <c r="A50" s="14">
        <v>20</v>
      </c>
      <c r="B50" s="45" t="s">
        <v>245</v>
      </c>
      <c r="C50" s="39" t="s">
        <v>198</v>
      </c>
      <c r="D50" s="43" t="s">
        <v>225</v>
      </c>
      <c r="E50" s="53" t="s">
        <v>381</v>
      </c>
      <c r="F50" s="171">
        <v>1000</v>
      </c>
      <c r="G50" s="169">
        <f t="shared" si="1"/>
        <v>1.396453009356235</v>
      </c>
      <c r="H50" s="172"/>
      <c r="I50" s="37"/>
    </row>
    <row r="51" spans="1:9" ht="24">
      <c r="A51" s="14">
        <v>21</v>
      </c>
      <c r="B51" s="45" t="s">
        <v>246</v>
      </c>
      <c r="C51" s="40" t="s">
        <v>247</v>
      </c>
      <c r="D51" s="54" t="s">
        <v>225</v>
      </c>
      <c r="E51" s="53" t="s">
        <v>248</v>
      </c>
      <c r="F51" s="171">
        <v>500</v>
      </c>
      <c r="G51" s="169">
        <f t="shared" si="1"/>
        <v>0.6982265046781175</v>
      </c>
      <c r="H51" s="172"/>
      <c r="I51" s="37"/>
    </row>
    <row r="52" spans="1:9" ht="24">
      <c r="A52" s="14">
        <v>23</v>
      </c>
      <c r="B52" s="45" t="s">
        <v>70</v>
      </c>
      <c r="C52" s="39" t="s">
        <v>198</v>
      </c>
      <c r="D52" s="43" t="s">
        <v>225</v>
      </c>
      <c r="E52" s="53" t="s">
        <v>249</v>
      </c>
      <c r="F52" s="171">
        <v>1000</v>
      </c>
      <c r="G52" s="169">
        <f t="shared" si="1"/>
        <v>1.396453009356235</v>
      </c>
      <c r="H52" s="172"/>
      <c r="I52" s="37"/>
    </row>
    <row r="53" spans="1:9" ht="24">
      <c r="A53" s="14">
        <v>28</v>
      </c>
      <c r="B53" s="45" t="s">
        <v>71</v>
      </c>
      <c r="C53" s="39" t="s">
        <v>198</v>
      </c>
      <c r="D53" s="43" t="s">
        <v>225</v>
      </c>
      <c r="E53" s="53" t="s">
        <v>249</v>
      </c>
      <c r="F53" s="171">
        <v>1000</v>
      </c>
      <c r="G53" s="169">
        <f t="shared" si="1"/>
        <v>1.396453009356235</v>
      </c>
      <c r="H53" s="172"/>
      <c r="I53" s="37"/>
    </row>
    <row r="54" spans="1:9" ht="24">
      <c r="A54" s="14">
        <v>30</v>
      </c>
      <c r="B54" s="45" t="s">
        <v>72</v>
      </c>
      <c r="C54" s="39" t="s">
        <v>198</v>
      </c>
      <c r="D54" s="43" t="s">
        <v>225</v>
      </c>
      <c r="E54" s="53" t="s">
        <v>250</v>
      </c>
      <c r="F54" s="171">
        <v>2000</v>
      </c>
      <c r="G54" s="169">
        <f t="shared" si="1"/>
        <v>2.79290601871247</v>
      </c>
      <c r="H54" s="172"/>
      <c r="I54" s="37"/>
    </row>
    <row r="55" spans="1:9" ht="15">
      <c r="A55" s="46"/>
      <c r="B55" s="47" t="s">
        <v>220</v>
      </c>
      <c r="C55" s="55"/>
      <c r="D55" s="56"/>
      <c r="E55" s="56"/>
      <c r="F55" s="46">
        <f>SUM(F31:F54)</f>
        <v>71610</v>
      </c>
      <c r="G55" s="46">
        <f>SUM(G31:G54)</f>
        <v>100.00000000000004</v>
      </c>
      <c r="H55" s="46"/>
      <c r="I55" s="57"/>
    </row>
    <row r="56" spans="1:9" ht="24">
      <c r="A56" s="46"/>
      <c r="B56" s="47" t="s">
        <v>221</v>
      </c>
      <c r="C56" s="55"/>
      <c r="D56" s="56"/>
      <c r="E56" s="56"/>
      <c r="F56" s="46"/>
      <c r="G56" s="57"/>
      <c r="H56" s="46"/>
      <c r="I56" s="58"/>
    </row>
    <row r="57" spans="1:10" s="63" customFormat="1" ht="22.5" customHeight="1" thickBot="1">
      <c r="A57" s="50"/>
      <c r="B57" s="51" t="s">
        <v>222</v>
      </c>
      <c r="C57" s="59"/>
      <c r="D57" s="60"/>
      <c r="E57" s="60"/>
      <c r="F57" s="50"/>
      <c r="G57" s="61"/>
      <c r="H57" s="50"/>
      <c r="I57" s="62"/>
      <c r="J57" s="6"/>
    </row>
    <row r="58" spans="1:9" s="63" customFormat="1" ht="27.75" customHeight="1" thickBot="1">
      <c r="A58" s="27"/>
      <c r="B58" s="64" t="s">
        <v>251</v>
      </c>
      <c r="C58" s="65"/>
      <c r="D58" s="66"/>
      <c r="E58" s="67"/>
      <c r="F58" s="174"/>
      <c r="G58" s="174"/>
      <c r="H58" s="174"/>
      <c r="I58" s="32"/>
    </row>
    <row r="59" spans="1:9" s="63" customFormat="1" ht="30" customHeight="1">
      <c r="A59" s="33">
        <v>1</v>
      </c>
      <c r="B59" s="68" t="s">
        <v>252</v>
      </c>
      <c r="C59" s="69" t="s">
        <v>253</v>
      </c>
      <c r="D59" s="35" t="s">
        <v>370</v>
      </c>
      <c r="E59" s="40" t="s">
        <v>254</v>
      </c>
      <c r="F59" s="168">
        <v>5000</v>
      </c>
      <c r="G59" s="175">
        <f aca="true" t="shared" si="2" ref="G59:G77">F59/$F$78*100</f>
        <v>18.73009926952613</v>
      </c>
      <c r="H59" s="176"/>
      <c r="I59" s="37"/>
    </row>
    <row r="60" spans="1:9" s="63" customFormat="1" ht="30" customHeight="1">
      <c r="A60" s="33">
        <v>2</v>
      </c>
      <c r="B60" s="68" t="s">
        <v>252</v>
      </c>
      <c r="C60" s="69" t="s">
        <v>253</v>
      </c>
      <c r="D60" s="35" t="s">
        <v>371</v>
      </c>
      <c r="E60" s="40" t="s">
        <v>254</v>
      </c>
      <c r="F60" s="168">
        <v>2000</v>
      </c>
      <c r="G60" s="175">
        <f t="shared" si="2"/>
        <v>7.492039707810451</v>
      </c>
      <c r="H60" s="176"/>
      <c r="I60" s="37"/>
    </row>
    <row r="61" spans="1:9" s="63" customFormat="1" ht="30" customHeight="1">
      <c r="A61" s="33">
        <v>3</v>
      </c>
      <c r="B61" s="68" t="s">
        <v>255</v>
      </c>
      <c r="C61" s="69" t="s">
        <v>253</v>
      </c>
      <c r="D61" s="35" t="s">
        <v>370</v>
      </c>
      <c r="E61" s="40" t="s">
        <v>254</v>
      </c>
      <c r="F61" s="168">
        <v>3500</v>
      </c>
      <c r="G61" s="175">
        <f t="shared" si="2"/>
        <v>13.111069488668289</v>
      </c>
      <c r="H61" s="176"/>
      <c r="I61" s="37"/>
    </row>
    <row r="62" spans="1:9" s="63" customFormat="1" ht="30" customHeight="1">
      <c r="A62" s="33">
        <v>4</v>
      </c>
      <c r="B62" s="68" t="s">
        <v>255</v>
      </c>
      <c r="C62" s="69" t="s">
        <v>253</v>
      </c>
      <c r="D62" s="35" t="s">
        <v>371</v>
      </c>
      <c r="E62" s="40" t="s">
        <v>254</v>
      </c>
      <c r="F62" s="168">
        <v>1500</v>
      </c>
      <c r="G62" s="175">
        <f t="shared" si="2"/>
        <v>5.619029780857838</v>
      </c>
      <c r="H62" s="176"/>
      <c r="I62" s="37"/>
    </row>
    <row r="63" spans="1:9" ht="49.5" customHeight="1">
      <c r="A63" s="14">
        <v>5</v>
      </c>
      <c r="B63" s="38" t="s">
        <v>161</v>
      </c>
      <c r="C63" s="40" t="s">
        <v>256</v>
      </c>
      <c r="D63" s="43" t="s">
        <v>257</v>
      </c>
      <c r="E63" s="40" t="s">
        <v>258</v>
      </c>
      <c r="F63" s="171">
        <v>9000</v>
      </c>
      <c r="G63" s="169">
        <f t="shared" si="2"/>
        <v>33.71417868514703</v>
      </c>
      <c r="H63" s="177"/>
      <c r="I63" s="37"/>
    </row>
    <row r="64" spans="1:9" s="96" customFormat="1" ht="36.75" customHeight="1">
      <c r="A64" s="14">
        <v>6</v>
      </c>
      <c r="B64" s="44" t="s">
        <v>73</v>
      </c>
      <c r="C64" s="39" t="s">
        <v>201</v>
      </c>
      <c r="D64" s="43" t="s">
        <v>259</v>
      </c>
      <c r="E64" s="40" t="s">
        <v>258</v>
      </c>
      <c r="F64" s="171">
        <v>300</v>
      </c>
      <c r="G64" s="169">
        <f t="shared" si="2"/>
        <v>1.1238059561715676</v>
      </c>
      <c r="H64" s="177"/>
      <c r="I64" s="37"/>
    </row>
    <row r="65" spans="1:9" ht="49.5" customHeight="1">
      <c r="A65" s="14">
        <v>7</v>
      </c>
      <c r="B65" s="44" t="s">
        <v>260</v>
      </c>
      <c r="C65" s="39" t="s">
        <v>201</v>
      </c>
      <c r="D65" s="43" t="s">
        <v>261</v>
      </c>
      <c r="E65" s="40" t="s">
        <v>258</v>
      </c>
      <c r="F65" s="171">
        <v>1500</v>
      </c>
      <c r="G65" s="169">
        <f t="shared" si="2"/>
        <v>5.619029780857838</v>
      </c>
      <c r="H65" s="177"/>
      <c r="I65" s="37"/>
    </row>
    <row r="66" spans="1:9" ht="36">
      <c r="A66" s="14">
        <v>8</v>
      </c>
      <c r="B66" s="44" t="s">
        <v>262</v>
      </c>
      <c r="C66" s="39" t="s">
        <v>201</v>
      </c>
      <c r="D66" s="45" t="s">
        <v>263</v>
      </c>
      <c r="E66" s="40" t="s">
        <v>258</v>
      </c>
      <c r="F66" s="171">
        <v>600</v>
      </c>
      <c r="G66" s="169">
        <f t="shared" si="2"/>
        <v>2.2476119123431353</v>
      </c>
      <c r="H66" s="177"/>
      <c r="I66" s="37"/>
    </row>
    <row r="67" spans="1:9" ht="24">
      <c r="A67" s="14">
        <v>9</v>
      </c>
      <c r="B67" s="44" t="s">
        <v>264</v>
      </c>
      <c r="C67" s="40" t="s">
        <v>265</v>
      </c>
      <c r="D67" s="43" t="s">
        <v>259</v>
      </c>
      <c r="E67" s="40" t="s">
        <v>258</v>
      </c>
      <c r="F67" s="171">
        <v>725</v>
      </c>
      <c r="G67" s="169">
        <f t="shared" si="2"/>
        <v>2.7158643940812888</v>
      </c>
      <c r="H67" s="178"/>
      <c r="I67" s="37"/>
    </row>
    <row r="68" spans="1:9" ht="36">
      <c r="A68" s="14">
        <v>10</v>
      </c>
      <c r="B68" s="44" t="s">
        <v>162</v>
      </c>
      <c r="C68" s="39" t="s">
        <v>201</v>
      </c>
      <c r="D68" s="45" t="s">
        <v>266</v>
      </c>
      <c r="E68" s="40" t="s">
        <v>258</v>
      </c>
      <c r="F68" s="171">
        <v>100</v>
      </c>
      <c r="G68" s="169">
        <f t="shared" si="2"/>
        <v>0.3746019853905226</v>
      </c>
      <c r="H68" s="172"/>
      <c r="I68" s="37"/>
    </row>
    <row r="69" spans="1:9" ht="36">
      <c r="A69" s="14">
        <v>11</v>
      </c>
      <c r="B69" s="44" t="s">
        <v>162</v>
      </c>
      <c r="C69" s="39" t="s">
        <v>198</v>
      </c>
      <c r="D69" s="45" t="s">
        <v>267</v>
      </c>
      <c r="E69" s="40" t="s">
        <v>258</v>
      </c>
      <c r="F69" s="171">
        <v>100</v>
      </c>
      <c r="G69" s="169">
        <f t="shared" si="2"/>
        <v>0.3746019853905226</v>
      </c>
      <c r="H69" s="177"/>
      <c r="I69" s="37"/>
    </row>
    <row r="70" spans="1:9" ht="15">
      <c r="A70" s="14">
        <v>12</v>
      </c>
      <c r="B70" s="38" t="s">
        <v>268</v>
      </c>
      <c r="C70" s="39" t="s">
        <v>201</v>
      </c>
      <c r="D70" s="45" t="s">
        <v>266</v>
      </c>
      <c r="E70" s="40" t="s">
        <v>258</v>
      </c>
      <c r="F70" s="171">
        <v>120</v>
      </c>
      <c r="G70" s="169">
        <f t="shared" si="2"/>
        <v>0.44952238246862714</v>
      </c>
      <c r="H70" s="177"/>
      <c r="I70" s="37"/>
    </row>
    <row r="71" spans="1:9" ht="36">
      <c r="A71" s="14">
        <v>13</v>
      </c>
      <c r="B71" s="38" t="s">
        <v>269</v>
      </c>
      <c r="C71" s="39" t="s">
        <v>198</v>
      </c>
      <c r="D71" s="43" t="s">
        <v>270</v>
      </c>
      <c r="E71" s="40" t="s">
        <v>258</v>
      </c>
      <c r="F71" s="171">
        <v>600</v>
      </c>
      <c r="G71" s="169">
        <f t="shared" si="2"/>
        <v>2.2476119123431353</v>
      </c>
      <c r="H71" s="177"/>
      <c r="I71" s="37"/>
    </row>
    <row r="72" spans="1:9" ht="24">
      <c r="A72" s="14">
        <v>14</v>
      </c>
      <c r="B72" s="38" t="s">
        <v>163</v>
      </c>
      <c r="C72" s="39" t="s">
        <v>201</v>
      </c>
      <c r="D72" s="43" t="s">
        <v>271</v>
      </c>
      <c r="E72" s="53" t="s">
        <v>272</v>
      </c>
      <c r="F72" s="171">
        <v>200</v>
      </c>
      <c r="G72" s="169">
        <f t="shared" si="2"/>
        <v>0.7492039707810452</v>
      </c>
      <c r="H72" s="177"/>
      <c r="I72" s="37"/>
    </row>
    <row r="73" spans="1:9" ht="24">
      <c r="A73" s="14">
        <v>15</v>
      </c>
      <c r="B73" s="38" t="s">
        <v>273</v>
      </c>
      <c r="C73" s="39" t="s">
        <v>201</v>
      </c>
      <c r="D73" s="43" t="s">
        <v>271</v>
      </c>
      <c r="E73" s="53" t="s">
        <v>272</v>
      </c>
      <c r="F73" s="171">
        <v>200</v>
      </c>
      <c r="G73" s="169">
        <f t="shared" si="2"/>
        <v>0.7492039707810452</v>
      </c>
      <c r="H73" s="177"/>
      <c r="I73" s="37"/>
    </row>
    <row r="74" spans="1:9" ht="24">
      <c r="A74" s="14">
        <v>16</v>
      </c>
      <c r="B74" s="38" t="s">
        <v>274</v>
      </c>
      <c r="C74" s="39" t="s">
        <v>201</v>
      </c>
      <c r="D74" s="43" t="s">
        <v>271</v>
      </c>
      <c r="E74" s="53" t="s">
        <v>272</v>
      </c>
      <c r="F74" s="171">
        <v>100</v>
      </c>
      <c r="G74" s="169">
        <f t="shared" si="2"/>
        <v>0.3746019853905226</v>
      </c>
      <c r="H74" s="177"/>
      <c r="I74" s="37"/>
    </row>
    <row r="75" spans="1:9" ht="24">
      <c r="A75" s="14">
        <v>17</v>
      </c>
      <c r="B75" s="38" t="s">
        <v>275</v>
      </c>
      <c r="C75" s="39" t="s">
        <v>276</v>
      </c>
      <c r="D75" s="43" t="s">
        <v>271</v>
      </c>
      <c r="E75" s="53" t="s">
        <v>272</v>
      </c>
      <c r="F75" s="171">
        <v>50</v>
      </c>
      <c r="G75" s="169">
        <f t="shared" si="2"/>
        <v>0.1873009926952613</v>
      </c>
      <c r="H75" s="177"/>
      <c r="I75" s="37"/>
    </row>
    <row r="76" spans="1:9" ht="24">
      <c r="A76" s="14">
        <v>18</v>
      </c>
      <c r="B76" s="38" t="s">
        <v>277</v>
      </c>
      <c r="C76" s="39" t="s">
        <v>278</v>
      </c>
      <c r="D76" s="40" t="s">
        <v>279</v>
      </c>
      <c r="E76" s="40" t="s">
        <v>254</v>
      </c>
      <c r="F76" s="171">
        <v>1000</v>
      </c>
      <c r="G76" s="169">
        <f t="shared" si="2"/>
        <v>3.7460198539052256</v>
      </c>
      <c r="H76" s="177"/>
      <c r="I76" s="37"/>
    </row>
    <row r="77" spans="1:9" ht="35.25" customHeight="1">
      <c r="A77" s="14">
        <v>19</v>
      </c>
      <c r="B77" s="44" t="s">
        <v>280</v>
      </c>
      <c r="C77" s="39" t="s">
        <v>281</v>
      </c>
      <c r="D77" s="45" t="s">
        <v>282</v>
      </c>
      <c r="E77" s="40" t="s">
        <v>258</v>
      </c>
      <c r="F77" s="171">
        <v>100</v>
      </c>
      <c r="G77" s="169">
        <f t="shared" si="2"/>
        <v>0.3746019853905226</v>
      </c>
      <c r="H77" s="177"/>
      <c r="I77" s="37"/>
    </row>
    <row r="78" spans="1:9" ht="15">
      <c r="A78" s="46"/>
      <c r="B78" s="70" t="s">
        <v>283</v>
      </c>
      <c r="C78" s="71"/>
      <c r="D78" s="72"/>
      <c r="E78" s="73"/>
      <c r="F78" s="74">
        <f>SUM(F59:F77)</f>
        <v>26695</v>
      </c>
      <c r="G78" s="75">
        <f>SUM(G59:G77)</f>
        <v>100</v>
      </c>
      <c r="H78" s="74"/>
      <c r="I78" s="75"/>
    </row>
    <row r="79" spans="1:10" s="12" customFormat="1" ht="24">
      <c r="A79" s="46"/>
      <c r="B79" s="70" t="s">
        <v>284</v>
      </c>
      <c r="C79" s="71"/>
      <c r="D79" s="72"/>
      <c r="E79" s="73"/>
      <c r="F79" s="74"/>
      <c r="G79" s="75"/>
      <c r="H79" s="74"/>
      <c r="I79" s="76"/>
      <c r="J79" s="52"/>
    </row>
    <row r="80" spans="1:9" s="12" customFormat="1" ht="24.75" thickBot="1">
      <c r="A80" s="50"/>
      <c r="B80" s="77" t="s">
        <v>285</v>
      </c>
      <c r="C80" s="78"/>
      <c r="D80" s="79"/>
      <c r="E80" s="80"/>
      <c r="F80" s="81"/>
      <c r="G80" s="82"/>
      <c r="H80" s="81"/>
      <c r="I80" s="83"/>
    </row>
    <row r="81" spans="1:9" s="12" customFormat="1" ht="24" customHeight="1" thickBot="1">
      <c r="A81" s="27"/>
      <c r="B81" s="84" t="s">
        <v>286</v>
      </c>
      <c r="C81" s="65"/>
      <c r="D81" s="66"/>
      <c r="E81" s="67"/>
      <c r="F81" s="174"/>
      <c r="G81" s="174"/>
      <c r="H81" s="179"/>
      <c r="I81" s="32"/>
    </row>
    <row r="82" spans="1:9" ht="48.75" customHeight="1">
      <c r="A82" s="33">
        <v>1</v>
      </c>
      <c r="B82" s="34" t="s">
        <v>287</v>
      </c>
      <c r="C82" s="69" t="s">
        <v>201</v>
      </c>
      <c r="D82" s="85" t="s">
        <v>288</v>
      </c>
      <c r="E82" s="35" t="s">
        <v>289</v>
      </c>
      <c r="F82" s="168">
        <v>4000</v>
      </c>
      <c r="G82" s="175">
        <f aca="true" t="shared" si="3" ref="G82:G100">F82/$F$101*100</f>
        <v>27.783566020698757</v>
      </c>
      <c r="H82" s="176"/>
      <c r="I82" s="37"/>
    </row>
    <row r="83" spans="1:9" ht="60">
      <c r="A83" s="14">
        <v>2</v>
      </c>
      <c r="B83" s="44" t="s">
        <v>290</v>
      </c>
      <c r="C83" s="39" t="s">
        <v>201</v>
      </c>
      <c r="D83" s="43" t="s">
        <v>291</v>
      </c>
      <c r="E83" s="40" t="s">
        <v>289</v>
      </c>
      <c r="F83" s="171">
        <v>500</v>
      </c>
      <c r="G83" s="180">
        <f t="shared" si="3"/>
        <v>3.4729457525873446</v>
      </c>
      <c r="H83" s="177"/>
      <c r="I83" s="37"/>
    </row>
    <row r="84" spans="1:9" ht="48">
      <c r="A84" s="14">
        <v>3</v>
      </c>
      <c r="B84" s="44" t="s">
        <v>292</v>
      </c>
      <c r="C84" s="39" t="s">
        <v>201</v>
      </c>
      <c r="D84" s="43" t="s">
        <v>293</v>
      </c>
      <c r="E84" s="40" t="s">
        <v>289</v>
      </c>
      <c r="F84" s="171">
        <v>1000</v>
      </c>
      <c r="G84" s="180">
        <f t="shared" si="3"/>
        <v>6.945891505174689</v>
      </c>
      <c r="H84" s="177"/>
      <c r="I84" s="37"/>
    </row>
    <row r="85" spans="1:9" ht="60">
      <c r="A85" s="14">
        <v>4</v>
      </c>
      <c r="B85" s="43" t="s">
        <v>294</v>
      </c>
      <c r="C85" s="39" t="s">
        <v>201</v>
      </c>
      <c r="D85" s="45" t="s">
        <v>295</v>
      </c>
      <c r="E85" s="40" t="s">
        <v>289</v>
      </c>
      <c r="F85" s="171">
        <v>1000</v>
      </c>
      <c r="G85" s="180">
        <f t="shared" si="3"/>
        <v>6.945891505174689</v>
      </c>
      <c r="H85" s="177"/>
      <c r="I85" s="37"/>
    </row>
    <row r="86" spans="1:9" ht="48">
      <c r="A86" s="14">
        <v>5</v>
      </c>
      <c r="B86" s="43" t="s">
        <v>296</v>
      </c>
      <c r="C86" s="39" t="s">
        <v>201</v>
      </c>
      <c r="D86" s="40" t="s">
        <v>297</v>
      </c>
      <c r="E86" s="40" t="s">
        <v>289</v>
      </c>
      <c r="F86" s="171">
        <v>150</v>
      </c>
      <c r="G86" s="180">
        <f t="shared" si="3"/>
        <v>1.0418837257762035</v>
      </c>
      <c r="H86" s="177"/>
      <c r="I86" s="37"/>
    </row>
    <row r="87" spans="1:9" ht="48">
      <c r="A87" s="14">
        <v>6</v>
      </c>
      <c r="B87" s="43" t="s">
        <v>298</v>
      </c>
      <c r="C87" s="39" t="s">
        <v>201</v>
      </c>
      <c r="D87" s="40" t="s">
        <v>297</v>
      </c>
      <c r="E87" s="40" t="s">
        <v>289</v>
      </c>
      <c r="F87" s="171">
        <v>150</v>
      </c>
      <c r="G87" s="180">
        <f t="shared" si="3"/>
        <v>1.0418837257762035</v>
      </c>
      <c r="H87" s="177"/>
      <c r="I87" s="37"/>
    </row>
    <row r="88" spans="1:9" ht="60">
      <c r="A88" s="14">
        <v>7</v>
      </c>
      <c r="B88" s="44" t="s">
        <v>299</v>
      </c>
      <c r="C88" s="39" t="s">
        <v>201</v>
      </c>
      <c r="D88" s="40" t="s">
        <v>297</v>
      </c>
      <c r="E88" s="40" t="s">
        <v>289</v>
      </c>
      <c r="F88" s="171">
        <v>200</v>
      </c>
      <c r="G88" s="180">
        <f t="shared" si="3"/>
        <v>1.389178301034938</v>
      </c>
      <c r="H88" s="177"/>
      <c r="I88" s="37"/>
    </row>
    <row r="89" spans="1:9" ht="48">
      <c r="A89" s="14">
        <v>8</v>
      </c>
      <c r="B89" s="44" t="s">
        <v>300</v>
      </c>
      <c r="C89" s="39" t="s">
        <v>201</v>
      </c>
      <c r="D89" s="40" t="s">
        <v>297</v>
      </c>
      <c r="E89" s="40" t="s">
        <v>289</v>
      </c>
      <c r="F89" s="171">
        <v>500</v>
      </c>
      <c r="G89" s="180">
        <f t="shared" si="3"/>
        <v>3.4729457525873446</v>
      </c>
      <c r="H89" s="177"/>
      <c r="I89" s="37"/>
    </row>
    <row r="90" spans="1:9" ht="72">
      <c r="A90" s="14">
        <v>9</v>
      </c>
      <c r="B90" s="44" t="s">
        <v>373</v>
      </c>
      <c r="C90" s="39" t="s">
        <v>201</v>
      </c>
      <c r="D90" s="40" t="s">
        <v>297</v>
      </c>
      <c r="E90" s="40" t="s">
        <v>289</v>
      </c>
      <c r="F90" s="171">
        <v>500</v>
      </c>
      <c r="G90" s="180">
        <f t="shared" si="3"/>
        <v>3.4729457525873446</v>
      </c>
      <c r="H90" s="177"/>
      <c r="I90" s="37"/>
    </row>
    <row r="91" spans="1:9" ht="48">
      <c r="A91" s="14">
        <v>10</v>
      </c>
      <c r="B91" s="44" t="s">
        <v>301</v>
      </c>
      <c r="C91" s="39" t="s">
        <v>201</v>
      </c>
      <c r="D91" s="40" t="s">
        <v>297</v>
      </c>
      <c r="E91" s="40" t="s">
        <v>289</v>
      </c>
      <c r="F91" s="171">
        <v>490</v>
      </c>
      <c r="G91" s="180">
        <f t="shared" si="3"/>
        <v>3.4034868375355978</v>
      </c>
      <c r="H91" s="177"/>
      <c r="I91" s="37"/>
    </row>
    <row r="92" spans="1:9" ht="48">
      <c r="A92" s="14">
        <v>11</v>
      </c>
      <c r="B92" s="44" t="s">
        <v>302</v>
      </c>
      <c r="C92" s="39" t="s">
        <v>201</v>
      </c>
      <c r="D92" s="40" t="s">
        <v>297</v>
      </c>
      <c r="E92" s="40" t="s">
        <v>289</v>
      </c>
      <c r="F92" s="171">
        <v>2000</v>
      </c>
      <c r="G92" s="180">
        <f t="shared" si="3"/>
        <v>13.891783010349378</v>
      </c>
      <c r="H92" s="177"/>
      <c r="I92" s="37"/>
    </row>
    <row r="93" spans="1:9" ht="24">
      <c r="A93" s="14">
        <v>12</v>
      </c>
      <c r="B93" s="44" t="s">
        <v>303</v>
      </c>
      <c r="C93" s="39" t="s">
        <v>201</v>
      </c>
      <c r="D93" s="40" t="s">
        <v>297</v>
      </c>
      <c r="E93" s="40" t="s">
        <v>289</v>
      </c>
      <c r="F93" s="171">
        <v>100</v>
      </c>
      <c r="G93" s="180">
        <f t="shared" si="3"/>
        <v>0.694589150517469</v>
      </c>
      <c r="H93" s="177"/>
      <c r="I93" s="37"/>
    </row>
    <row r="94" spans="1:9" ht="48">
      <c r="A94" s="14">
        <v>13</v>
      </c>
      <c r="B94" s="44" t="s">
        <v>304</v>
      </c>
      <c r="C94" s="39" t="s">
        <v>305</v>
      </c>
      <c r="D94" s="40" t="s">
        <v>306</v>
      </c>
      <c r="E94" s="40" t="s">
        <v>289</v>
      </c>
      <c r="F94" s="171">
        <v>77</v>
      </c>
      <c r="G94" s="180">
        <f t="shared" si="3"/>
        <v>0.5348336458984511</v>
      </c>
      <c r="H94" s="177"/>
      <c r="I94" s="37"/>
    </row>
    <row r="95" spans="1:9" ht="72">
      <c r="A95" s="14">
        <v>14</v>
      </c>
      <c r="B95" s="38" t="s">
        <v>307</v>
      </c>
      <c r="C95" s="39" t="s">
        <v>201</v>
      </c>
      <c r="D95" s="43" t="s">
        <v>308</v>
      </c>
      <c r="E95" s="40" t="s">
        <v>258</v>
      </c>
      <c r="F95" s="171">
        <v>700</v>
      </c>
      <c r="G95" s="180">
        <f t="shared" si="3"/>
        <v>4.862124053622282</v>
      </c>
      <c r="H95" s="172"/>
      <c r="I95" s="37"/>
    </row>
    <row r="96" spans="1:9" ht="24">
      <c r="A96" s="14">
        <v>15</v>
      </c>
      <c r="B96" s="34" t="s">
        <v>376</v>
      </c>
      <c r="C96" s="39"/>
      <c r="D96" s="43" t="s">
        <v>377</v>
      </c>
      <c r="E96" s="40" t="s">
        <v>289</v>
      </c>
      <c r="F96" s="171">
        <v>230</v>
      </c>
      <c r="G96" s="180">
        <f t="shared" si="3"/>
        <v>1.5975550461901786</v>
      </c>
      <c r="H96" s="172"/>
      <c r="I96" s="37"/>
    </row>
    <row r="97" spans="1:9" ht="36">
      <c r="A97" s="14">
        <v>16</v>
      </c>
      <c r="B97" s="44" t="s">
        <v>309</v>
      </c>
      <c r="C97" s="39" t="s">
        <v>201</v>
      </c>
      <c r="D97" s="40" t="s">
        <v>310</v>
      </c>
      <c r="E97" s="40" t="s">
        <v>289</v>
      </c>
      <c r="F97" s="171">
        <v>2000</v>
      </c>
      <c r="G97" s="180">
        <f t="shared" si="3"/>
        <v>13.891783010349378</v>
      </c>
      <c r="H97" s="177"/>
      <c r="I97" s="37"/>
    </row>
    <row r="98" spans="1:9" ht="36">
      <c r="A98" s="14">
        <v>17</v>
      </c>
      <c r="B98" s="44" t="s">
        <v>374</v>
      </c>
      <c r="C98" s="39" t="s">
        <v>201</v>
      </c>
      <c r="D98" s="40" t="s">
        <v>310</v>
      </c>
      <c r="E98" s="40" t="s">
        <v>289</v>
      </c>
      <c r="F98" s="171">
        <v>100</v>
      </c>
      <c r="G98" s="180">
        <f t="shared" si="3"/>
        <v>0.694589150517469</v>
      </c>
      <c r="H98" s="177"/>
      <c r="I98" s="37"/>
    </row>
    <row r="99" spans="1:9" ht="36">
      <c r="A99" s="14">
        <v>18</v>
      </c>
      <c r="B99" s="44" t="s">
        <v>375</v>
      </c>
      <c r="C99" s="39" t="s">
        <v>201</v>
      </c>
      <c r="D99" s="40" t="s">
        <v>310</v>
      </c>
      <c r="E99" s="40" t="s">
        <v>289</v>
      </c>
      <c r="F99" s="171">
        <v>100</v>
      </c>
      <c r="G99" s="180">
        <f t="shared" si="3"/>
        <v>0.694589150517469</v>
      </c>
      <c r="H99" s="177"/>
      <c r="I99" s="37"/>
    </row>
    <row r="100" spans="1:9" ht="36">
      <c r="A100" s="14">
        <v>19</v>
      </c>
      <c r="B100" s="44" t="s">
        <v>311</v>
      </c>
      <c r="C100" s="39" t="s">
        <v>201</v>
      </c>
      <c r="D100" s="40" t="s">
        <v>310</v>
      </c>
      <c r="E100" s="40" t="s">
        <v>289</v>
      </c>
      <c r="F100" s="171">
        <v>600</v>
      </c>
      <c r="G100" s="180">
        <f t="shared" si="3"/>
        <v>4.167534903104814</v>
      </c>
      <c r="H100" s="181"/>
      <c r="I100" s="37"/>
    </row>
    <row r="101" spans="1:9" ht="15.75">
      <c r="A101" s="46"/>
      <c r="B101" s="70" t="s">
        <v>283</v>
      </c>
      <c r="C101" s="86"/>
      <c r="D101" s="87"/>
      <c r="E101" s="87"/>
      <c r="F101" s="74">
        <f>SUM(F82:F100)</f>
        <v>14397</v>
      </c>
      <c r="G101" s="74">
        <f>SUM(G82:G100)</f>
        <v>100</v>
      </c>
      <c r="H101" s="213"/>
      <c r="I101" s="89"/>
    </row>
    <row r="102" spans="1:9" ht="24">
      <c r="A102" s="46"/>
      <c r="B102" s="70" t="s">
        <v>312</v>
      </c>
      <c r="C102" s="86"/>
      <c r="D102" s="87"/>
      <c r="E102" s="87"/>
      <c r="F102" s="74"/>
      <c r="G102" s="211"/>
      <c r="H102" s="214"/>
      <c r="I102" s="212"/>
    </row>
    <row r="103" spans="1:9" ht="24.75" thickBot="1">
      <c r="A103" s="99"/>
      <c r="B103" s="100" t="s">
        <v>313</v>
      </c>
      <c r="C103" s="199"/>
      <c r="D103" s="200"/>
      <c r="E103" s="200"/>
      <c r="F103" s="104"/>
      <c r="G103" s="104"/>
      <c r="H103" s="201"/>
      <c r="I103" s="202"/>
    </row>
    <row r="104" spans="1:9" ht="25.5" customHeight="1" thickBot="1">
      <c r="A104" s="203"/>
      <c r="B104" s="204" t="s">
        <v>173</v>
      </c>
      <c r="C104" s="205" t="s">
        <v>201</v>
      </c>
      <c r="D104" s="206"/>
      <c r="E104" s="207"/>
      <c r="F104" s="208"/>
      <c r="G104" s="208"/>
      <c r="H104" s="209"/>
      <c r="I104" s="210"/>
    </row>
    <row r="105" spans="1:9" ht="51" customHeight="1">
      <c r="A105" s="33">
        <v>1</v>
      </c>
      <c r="B105" s="34" t="s">
        <v>314</v>
      </c>
      <c r="C105" s="69" t="s">
        <v>201</v>
      </c>
      <c r="D105" s="85" t="s">
        <v>315</v>
      </c>
      <c r="E105" s="35" t="s">
        <v>316</v>
      </c>
      <c r="F105" s="168">
        <v>2000</v>
      </c>
      <c r="G105" s="183">
        <f aca="true" t="shared" si="4" ref="G105:G129">F105/$F$130*100</f>
        <v>25.70297640466766</v>
      </c>
      <c r="H105" s="170"/>
      <c r="I105" s="37"/>
    </row>
    <row r="106" spans="1:9" ht="24">
      <c r="A106" s="14">
        <v>2</v>
      </c>
      <c r="B106" s="95" t="s">
        <v>317</v>
      </c>
      <c r="C106" s="39" t="s">
        <v>276</v>
      </c>
      <c r="D106" s="45" t="s">
        <v>318</v>
      </c>
      <c r="E106" s="40" t="s">
        <v>316</v>
      </c>
      <c r="F106" s="171">
        <v>500</v>
      </c>
      <c r="G106" s="169">
        <f t="shared" si="4"/>
        <v>6.425744101166915</v>
      </c>
      <c r="H106" s="172"/>
      <c r="I106" s="37"/>
    </row>
    <row r="107" spans="1:9" ht="36">
      <c r="A107" s="14">
        <v>3</v>
      </c>
      <c r="B107" s="44" t="s">
        <v>319</v>
      </c>
      <c r="C107" s="39" t="s">
        <v>320</v>
      </c>
      <c r="D107" s="45" t="s">
        <v>321</v>
      </c>
      <c r="E107" s="35" t="s">
        <v>316</v>
      </c>
      <c r="F107" s="171">
        <v>300</v>
      </c>
      <c r="G107" s="169">
        <f t="shared" si="4"/>
        <v>3.8554464607001493</v>
      </c>
      <c r="H107" s="172"/>
      <c r="I107" s="37"/>
    </row>
    <row r="108" spans="1:9" ht="36">
      <c r="A108" s="14">
        <v>4</v>
      </c>
      <c r="B108" s="44" t="s">
        <v>322</v>
      </c>
      <c r="C108" s="39" t="s">
        <v>201</v>
      </c>
      <c r="D108" s="43" t="s">
        <v>323</v>
      </c>
      <c r="E108" s="40" t="s">
        <v>289</v>
      </c>
      <c r="F108" s="171">
        <v>74</v>
      </c>
      <c r="G108" s="169">
        <f t="shared" si="4"/>
        <v>0.9510101269727034</v>
      </c>
      <c r="H108" s="172"/>
      <c r="I108" s="37"/>
    </row>
    <row r="109" spans="1:9" ht="49.5" customHeight="1">
      <c r="A109" s="14">
        <v>5</v>
      </c>
      <c r="B109" s="43" t="s">
        <v>324</v>
      </c>
      <c r="C109" s="39" t="s">
        <v>198</v>
      </c>
      <c r="D109" s="45" t="s">
        <v>325</v>
      </c>
      <c r="E109" s="40" t="s">
        <v>289</v>
      </c>
      <c r="F109" s="171">
        <v>10.2</v>
      </c>
      <c r="G109" s="169">
        <f t="shared" si="4"/>
        <v>0.13108517966380506</v>
      </c>
      <c r="H109" s="172"/>
      <c r="I109" s="37"/>
    </row>
    <row r="110" spans="1:9" ht="49.5" customHeight="1">
      <c r="A110" s="14">
        <v>6</v>
      </c>
      <c r="B110" s="43" t="s">
        <v>326</v>
      </c>
      <c r="C110" s="39" t="s">
        <v>201</v>
      </c>
      <c r="D110" s="40" t="s">
        <v>297</v>
      </c>
      <c r="E110" s="40" t="s">
        <v>316</v>
      </c>
      <c r="F110" s="171">
        <v>5</v>
      </c>
      <c r="G110" s="169">
        <f t="shared" si="4"/>
        <v>0.06425744101166915</v>
      </c>
      <c r="H110" s="172"/>
      <c r="I110" s="37"/>
    </row>
    <row r="111" spans="1:9" ht="71.25" customHeight="1">
      <c r="A111" s="33">
        <v>7</v>
      </c>
      <c r="B111" s="44" t="s">
        <v>327</v>
      </c>
      <c r="C111" s="39" t="s">
        <v>198</v>
      </c>
      <c r="D111" s="45" t="s">
        <v>328</v>
      </c>
      <c r="E111" s="40" t="s">
        <v>316</v>
      </c>
      <c r="F111" s="171">
        <v>204</v>
      </c>
      <c r="G111" s="169">
        <f t="shared" si="4"/>
        <v>2.6217035932761013</v>
      </c>
      <c r="H111" s="172"/>
      <c r="I111" s="37"/>
    </row>
    <row r="112" spans="1:9" ht="61.5" customHeight="1">
      <c r="A112" s="14">
        <v>8</v>
      </c>
      <c r="B112" s="44" t="s">
        <v>329</v>
      </c>
      <c r="C112" s="39" t="s">
        <v>330</v>
      </c>
      <c r="D112" s="45" t="s">
        <v>331</v>
      </c>
      <c r="E112" s="40" t="s">
        <v>316</v>
      </c>
      <c r="F112" s="171">
        <v>160</v>
      </c>
      <c r="G112" s="169">
        <f t="shared" si="4"/>
        <v>2.056238112373413</v>
      </c>
      <c r="H112" s="172"/>
      <c r="I112" s="37"/>
    </row>
    <row r="113" spans="1:9" s="96" customFormat="1" ht="36">
      <c r="A113" s="33">
        <v>9</v>
      </c>
      <c r="B113" s="54" t="s">
        <v>332</v>
      </c>
      <c r="C113" s="40" t="s">
        <v>333</v>
      </c>
      <c r="D113" s="40" t="s">
        <v>334</v>
      </c>
      <c r="E113" s="40" t="s">
        <v>316</v>
      </c>
      <c r="F113" s="171">
        <v>1200</v>
      </c>
      <c r="G113" s="169">
        <f t="shared" si="4"/>
        <v>15.421785842800597</v>
      </c>
      <c r="H113" s="172"/>
      <c r="I113" s="37"/>
    </row>
    <row r="114" spans="1:9" s="96" customFormat="1" ht="36">
      <c r="A114" s="33">
        <v>10</v>
      </c>
      <c r="B114" s="54" t="s">
        <v>335</v>
      </c>
      <c r="C114" s="40" t="s">
        <v>333</v>
      </c>
      <c r="D114" s="40" t="s">
        <v>334</v>
      </c>
      <c r="E114" s="40" t="s">
        <v>316</v>
      </c>
      <c r="F114" s="171">
        <v>60</v>
      </c>
      <c r="G114" s="169">
        <f t="shared" si="4"/>
        <v>0.7710892921400299</v>
      </c>
      <c r="H114" s="172"/>
      <c r="I114" s="37"/>
    </row>
    <row r="115" spans="1:9" ht="24">
      <c r="A115" s="14">
        <v>11</v>
      </c>
      <c r="B115" s="45" t="s">
        <v>336</v>
      </c>
      <c r="C115" s="39" t="s">
        <v>337</v>
      </c>
      <c r="D115" s="45" t="s">
        <v>334</v>
      </c>
      <c r="E115" s="40" t="s">
        <v>316</v>
      </c>
      <c r="F115" s="171">
        <v>150</v>
      </c>
      <c r="G115" s="169">
        <f t="shared" si="4"/>
        <v>1.9277232303500746</v>
      </c>
      <c r="H115" s="172"/>
      <c r="I115" s="37"/>
    </row>
    <row r="116" spans="1:9" ht="24">
      <c r="A116" s="33">
        <v>12</v>
      </c>
      <c r="B116" s="45" t="s">
        <v>338</v>
      </c>
      <c r="C116" s="40" t="s">
        <v>337</v>
      </c>
      <c r="D116" s="45" t="s">
        <v>334</v>
      </c>
      <c r="E116" s="40" t="s">
        <v>316</v>
      </c>
      <c r="F116" s="171">
        <v>150</v>
      </c>
      <c r="G116" s="169">
        <f t="shared" si="4"/>
        <v>1.9277232303500746</v>
      </c>
      <c r="H116" s="172"/>
      <c r="I116" s="37"/>
    </row>
    <row r="117" spans="1:9" ht="24">
      <c r="A117" s="33">
        <v>13</v>
      </c>
      <c r="B117" s="45" t="s">
        <v>339</v>
      </c>
      <c r="C117" s="39" t="s">
        <v>198</v>
      </c>
      <c r="D117" s="45" t="s">
        <v>334</v>
      </c>
      <c r="E117" s="40" t="s">
        <v>316</v>
      </c>
      <c r="F117" s="171">
        <v>140</v>
      </c>
      <c r="G117" s="169">
        <f t="shared" si="4"/>
        <v>1.7992083483267363</v>
      </c>
      <c r="H117" s="172"/>
      <c r="I117" s="37"/>
    </row>
    <row r="118" spans="1:9" ht="24">
      <c r="A118" s="33">
        <v>14</v>
      </c>
      <c r="B118" s="45" t="s">
        <v>340</v>
      </c>
      <c r="C118" s="39" t="s">
        <v>198</v>
      </c>
      <c r="D118" s="45" t="s">
        <v>334</v>
      </c>
      <c r="E118" s="40" t="s">
        <v>316</v>
      </c>
      <c r="F118" s="171">
        <v>100</v>
      </c>
      <c r="G118" s="169">
        <f t="shared" si="4"/>
        <v>1.285148820233383</v>
      </c>
      <c r="H118" s="172"/>
      <c r="I118" s="37"/>
    </row>
    <row r="119" spans="1:9" ht="24">
      <c r="A119" s="33">
        <v>15</v>
      </c>
      <c r="B119" s="45" t="s">
        <v>341</v>
      </c>
      <c r="C119" s="39" t="s">
        <v>198</v>
      </c>
      <c r="D119" s="45" t="s">
        <v>334</v>
      </c>
      <c r="E119" s="40" t="s">
        <v>316</v>
      </c>
      <c r="F119" s="171">
        <v>180</v>
      </c>
      <c r="G119" s="169">
        <f t="shared" si="4"/>
        <v>2.3132678764200896</v>
      </c>
      <c r="H119" s="172"/>
      <c r="I119" s="37"/>
    </row>
    <row r="120" spans="1:9" ht="24">
      <c r="A120" s="14">
        <v>16</v>
      </c>
      <c r="B120" s="45" t="s">
        <v>342</v>
      </c>
      <c r="C120" s="39" t="s">
        <v>198</v>
      </c>
      <c r="D120" s="45" t="s">
        <v>334</v>
      </c>
      <c r="E120" s="40" t="s">
        <v>316</v>
      </c>
      <c r="F120" s="171">
        <v>400</v>
      </c>
      <c r="G120" s="169">
        <f t="shared" si="4"/>
        <v>5.140595280933532</v>
      </c>
      <c r="H120" s="172"/>
      <c r="I120" s="37"/>
    </row>
    <row r="121" spans="1:9" ht="24">
      <c r="A121" s="14">
        <v>17</v>
      </c>
      <c r="B121" s="45" t="s">
        <v>343</v>
      </c>
      <c r="C121" s="39" t="s">
        <v>198</v>
      </c>
      <c r="D121" s="45" t="s">
        <v>334</v>
      </c>
      <c r="E121" s="40" t="s">
        <v>316</v>
      </c>
      <c r="F121" s="171">
        <v>400</v>
      </c>
      <c r="G121" s="169">
        <f t="shared" si="4"/>
        <v>5.140595280933532</v>
      </c>
      <c r="H121" s="172"/>
      <c r="I121" s="37"/>
    </row>
    <row r="122" spans="1:9" ht="24">
      <c r="A122" s="14">
        <v>18</v>
      </c>
      <c r="B122" s="45" t="s">
        <v>344</v>
      </c>
      <c r="C122" s="39" t="s">
        <v>198</v>
      </c>
      <c r="D122" s="45" t="s">
        <v>334</v>
      </c>
      <c r="E122" s="40" t="s">
        <v>316</v>
      </c>
      <c r="F122" s="171">
        <v>400</v>
      </c>
      <c r="G122" s="169">
        <f t="shared" si="4"/>
        <v>5.140595280933532</v>
      </c>
      <c r="H122" s="172"/>
      <c r="I122" s="37"/>
    </row>
    <row r="123" spans="1:9" ht="24">
      <c r="A123" s="33">
        <v>19</v>
      </c>
      <c r="B123" s="45" t="s">
        <v>345</v>
      </c>
      <c r="C123" s="39" t="s">
        <v>198</v>
      </c>
      <c r="D123" s="45" t="s">
        <v>346</v>
      </c>
      <c r="E123" s="40" t="s">
        <v>316</v>
      </c>
      <c r="F123" s="171">
        <v>300</v>
      </c>
      <c r="G123" s="169">
        <f t="shared" si="4"/>
        <v>3.8554464607001493</v>
      </c>
      <c r="H123" s="172"/>
      <c r="I123" s="37"/>
    </row>
    <row r="124" spans="1:9" ht="24">
      <c r="A124" s="14">
        <v>20</v>
      </c>
      <c r="B124" s="45" t="s">
        <v>347</v>
      </c>
      <c r="C124" s="39" t="s">
        <v>198</v>
      </c>
      <c r="D124" s="45" t="s">
        <v>348</v>
      </c>
      <c r="E124" s="40" t="s">
        <v>316</v>
      </c>
      <c r="F124" s="171">
        <v>288</v>
      </c>
      <c r="G124" s="169">
        <f t="shared" si="4"/>
        <v>3.7012286022721432</v>
      </c>
      <c r="H124" s="172"/>
      <c r="I124" s="37"/>
    </row>
    <row r="125" spans="1:9" ht="24">
      <c r="A125" s="33">
        <v>21</v>
      </c>
      <c r="B125" s="43" t="s">
        <v>349</v>
      </c>
      <c r="C125" s="39" t="s">
        <v>198</v>
      </c>
      <c r="D125" s="45" t="s">
        <v>334</v>
      </c>
      <c r="E125" s="40" t="s">
        <v>316</v>
      </c>
      <c r="F125" s="171">
        <v>90</v>
      </c>
      <c r="G125" s="169">
        <f t="shared" si="4"/>
        <v>1.1566339382100448</v>
      </c>
      <c r="H125" s="172"/>
      <c r="I125" s="37"/>
    </row>
    <row r="126" spans="1:9" ht="24">
      <c r="A126" s="33">
        <v>22</v>
      </c>
      <c r="B126" s="45" t="s">
        <v>350</v>
      </c>
      <c r="C126" s="39" t="s">
        <v>198</v>
      </c>
      <c r="D126" s="45" t="s">
        <v>334</v>
      </c>
      <c r="E126" s="40" t="s">
        <v>316</v>
      </c>
      <c r="F126" s="171">
        <v>150</v>
      </c>
      <c r="G126" s="169">
        <f t="shared" si="4"/>
        <v>1.9277232303500746</v>
      </c>
      <c r="H126" s="172"/>
      <c r="I126" s="37"/>
    </row>
    <row r="127" spans="1:9" ht="69" customHeight="1">
      <c r="A127" s="33">
        <v>23</v>
      </c>
      <c r="B127" s="45" t="s">
        <v>351</v>
      </c>
      <c r="C127" s="40" t="s">
        <v>352</v>
      </c>
      <c r="D127" s="97" t="s">
        <v>353</v>
      </c>
      <c r="E127" s="35" t="s">
        <v>316</v>
      </c>
      <c r="F127" s="171">
        <v>200</v>
      </c>
      <c r="G127" s="169">
        <f t="shared" si="4"/>
        <v>2.570297640466766</v>
      </c>
      <c r="H127" s="172"/>
      <c r="I127" s="37"/>
    </row>
    <row r="128" spans="1:9" ht="60">
      <c r="A128" s="33">
        <v>24</v>
      </c>
      <c r="B128" s="45" t="s">
        <v>354</v>
      </c>
      <c r="C128" s="40" t="s">
        <v>352</v>
      </c>
      <c r="D128" s="97" t="s">
        <v>353</v>
      </c>
      <c r="E128" s="35" t="s">
        <v>316</v>
      </c>
      <c r="F128" s="171">
        <v>300</v>
      </c>
      <c r="G128" s="169">
        <f t="shared" si="4"/>
        <v>3.8554464607001493</v>
      </c>
      <c r="H128" s="172"/>
      <c r="I128" s="37"/>
    </row>
    <row r="129" spans="1:9" ht="39.75" customHeight="1">
      <c r="A129" s="14">
        <v>25</v>
      </c>
      <c r="B129" s="45" t="s">
        <v>355</v>
      </c>
      <c r="C129" s="39" t="s">
        <v>198</v>
      </c>
      <c r="D129" s="97" t="s">
        <v>172</v>
      </c>
      <c r="E129" s="35" t="s">
        <v>316</v>
      </c>
      <c r="F129" s="171">
        <v>20</v>
      </c>
      <c r="G129" s="169">
        <f t="shared" si="4"/>
        <v>0.2570297640466766</v>
      </c>
      <c r="H129" s="172"/>
      <c r="I129" s="37"/>
    </row>
    <row r="130" spans="1:9" ht="15">
      <c r="A130" s="46"/>
      <c r="B130" s="70" t="s">
        <v>283</v>
      </c>
      <c r="C130" s="55"/>
      <c r="D130" s="47"/>
      <c r="E130" s="73"/>
      <c r="F130" s="74">
        <f>SUM(F105:F129)</f>
        <v>7781.2</v>
      </c>
      <c r="G130" s="75">
        <f>SUM(G105:G129)</f>
        <v>99.99999999999999</v>
      </c>
      <c r="H130" s="74"/>
      <c r="I130" s="75"/>
    </row>
    <row r="131" spans="1:9" ht="24">
      <c r="A131" s="46"/>
      <c r="B131" s="70" t="s">
        <v>356</v>
      </c>
      <c r="C131" s="55"/>
      <c r="D131" s="47"/>
      <c r="E131" s="73"/>
      <c r="F131" s="74"/>
      <c r="G131" s="74"/>
      <c r="H131" s="74"/>
      <c r="I131" s="98"/>
    </row>
    <row r="132" spans="1:10" s="12" customFormat="1" ht="36.75" thickBot="1">
      <c r="A132" s="99"/>
      <c r="B132" s="100" t="s">
        <v>357</v>
      </c>
      <c r="C132" s="101"/>
      <c r="D132" s="102"/>
      <c r="E132" s="103"/>
      <c r="F132" s="104"/>
      <c r="G132" s="104"/>
      <c r="H132" s="81"/>
      <c r="I132" s="105"/>
      <c r="J132" s="6"/>
    </row>
    <row r="133" spans="1:9" s="12" customFormat="1" ht="24.75" thickBot="1">
      <c r="A133" s="27"/>
      <c r="B133" s="84" t="s">
        <v>174</v>
      </c>
      <c r="C133" s="94"/>
      <c r="D133" s="66"/>
      <c r="E133" s="67"/>
      <c r="F133" s="174"/>
      <c r="G133" s="174"/>
      <c r="H133" s="179"/>
      <c r="I133" s="106"/>
    </row>
    <row r="134" spans="1:9" s="12" customFormat="1" ht="47.25" customHeight="1">
      <c r="A134" s="33">
        <v>1</v>
      </c>
      <c r="B134" s="68" t="s">
        <v>358</v>
      </c>
      <c r="C134" s="69" t="s">
        <v>359</v>
      </c>
      <c r="D134" s="107" t="s">
        <v>360</v>
      </c>
      <c r="E134" s="35" t="s">
        <v>361</v>
      </c>
      <c r="F134" s="168">
        <v>1200</v>
      </c>
      <c r="G134" s="183">
        <f aca="true" t="shared" si="5" ref="G134:G154">F134/$F$155*100</f>
        <v>30.2556603297867</v>
      </c>
      <c r="H134" s="170"/>
      <c r="I134" s="108"/>
    </row>
    <row r="135" spans="1:9" ht="33.75" customHeight="1">
      <c r="A135" s="14">
        <v>2</v>
      </c>
      <c r="B135" s="38" t="s">
        <v>362</v>
      </c>
      <c r="C135" s="39" t="s">
        <v>363</v>
      </c>
      <c r="D135" s="45" t="s">
        <v>364</v>
      </c>
      <c r="E135" s="35" t="s">
        <v>361</v>
      </c>
      <c r="F135" s="171">
        <v>200</v>
      </c>
      <c r="G135" s="169">
        <f t="shared" si="5"/>
        <v>5.04261005496445</v>
      </c>
      <c r="H135" s="172"/>
      <c r="I135" s="108"/>
    </row>
    <row r="136" spans="1:9" ht="60.75" customHeight="1">
      <c r="A136" s="14">
        <v>3</v>
      </c>
      <c r="B136" s="38" t="s">
        <v>365</v>
      </c>
      <c r="C136" s="39" t="s">
        <v>201</v>
      </c>
      <c r="D136" s="45" t="s">
        <v>366</v>
      </c>
      <c r="E136" s="40" t="s">
        <v>289</v>
      </c>
      <c r="F136" s="171">
        <v>1500</v>
      </c>
      <c r="G136" s="169">
        <f t="shared" si="5"/>
        <v>37.81957541223338</v>
      </c>
      <c r="H136" s="172"/>
      <c r="I136" s="108"/>
    </row>
    <row r="137" spans="1:9" ht="36">
      <c r="A137" s="14">
        <v>4</v>
      </c>
      <c r="B137" s="38" t="s">
        <v>367</v>
      </c>
      <c r="C137" s="39" t="s">
        <v>201</v>
      </c>
      <c r="D137" s="45" t="s">
        <v>368</v>
      </c>
      <c r="E137" s="40" t="s">
        <v>289</v>
      </c>
      <c r="F137" s="171">
        <v>350</v>
      </c>
      <c r="G137" s="169">
        <f t="shared" si="5"/>
        <v>8.824567596187787</v>
      </c>
      <c r="H137" s="172"/>
      <c r="I137" s="108"/>
    </row>
    <row r="138" spans="1:9" ht="36">
      <c r="A138" s="14">
        <v>5</v>
      </c>
      <c r="B138" s="38" t="s">
        <v>369</v>
      </c>
      <c r="C138" s="39" t="s">
        <v>201</v>
      </c>
      <c r="D138" s="45" t="s">
        <v>0</v>
      </c>
      <c r="E138" s="40" t="s">
        <v>289</v>
      </c>
      <c r="F138" s="171">
        <v>350</v>
      </c>
      <c r="G138" s="169">
        <f t="shared" si="5"/>
        <v>8.824567596187787</v>
      </c>
      <c r="H138" s="172"/>
      <c r="I138" s="108"/>
    </row>
    <row r="139" spans="1:9" ht="36">
      <c r="A139" s="14">
        <v>6</v>
      </c>
      <c r="B139" s="38" t="s">
        <v>1</v>
      </c>
      <c r="C139" s="39" t="s">
        <v>201</v>
      </c>
      <c r="D139" s="45" t="s">
        <v>2</v>
      </c>
      <c r="E139" s="40" t="s">
        <v>289</v>
      </c>
      <c r="F139" s="171">
        <v>200</v>
      </c>
      <c r="G139" s="169">
        <f t="shared" si="5"/>
        <v>5.04261005496445</v>
      </c>
      <c r="H139" s="172"/>
      <c r="I139" s="108"/>
    </row>
    <row r="140" spans="1:9" ht="36">
      <c r="A140" s="14">
        <v>7</v>
      </c>
      <c r="B140" s="38" t="s">
        <v>3</v>
      </c>
      <c r="C140" s="39" t="s">
        <v>201</v>
      </c>
      <c r="D140" s="45" t="s">
        <v>2</v>
      </c>
      <c r="E140" s="40" t="s">
        <v>289</v>
      </c>
      <c r="F140" s="171">
        <v>50</v>
      </c>
      <c r="G140" s="169">
        <f t="shared" si="5"/>
        <v>1.2606525137411124</v>
      </c>
      <c r="H140" s="172"/>
      <c r="I140" s="108"/>
    </row>
    <row r="141" spans="1:9" ht="50.25" customHeight="1">
      <c r="A141" s="14">
        <v>8</v>
      </c>
      <c r="B141" s="38" t="s">
        <v>4</v>
      </c>
      <c r="C141" s="40" t="s">
        <v>5</v>
      </c>
      <c r="D141" s="45" t="s">
        <v>6</v>
      </c>
      <c r="E141" s="40" t="s">
        <v>289</v>
      </c>
      <c r="F141" s="171">
        <v>44</v>
      </c>
      <c r="G141" s="169">
        <f t="shared" si="5"/>
        <v>1.109374212092179</v>
      </c>
      <c r="H141" s="172"/>
      <c r="I141" s="108"/>
    </row>
    <row r="142" spans="1:9" ht="48">
      <c r="A142" s="14">
        <v>9</v>
      </c>
      <c r="B142" s="38" t="s">
        <v>7</v>
      </c>
      <c r="C142" s="40" t="s">
        <v>8</v>
      </c>
      <c r="D142" s="45" t="s">
        <v>6</v>
      </c>
      <c r="E142" s="40" t="s">
        <v>289</v>
      </c>
      <c r="F142" s="171">
        <v>1</v>
      </c>
      <c r="G142" s="169">
        <f t="shared" si="5"/>
        <v>0.02521305027482225</v>
      </c>
      <c r="H142" s="172"/>
      <c r="I142" s="108"/>
    </row>
    <row r="143" spans="1:9" ht="38.25">
      <c r="A143" s="14">
        <v>10</v>
      </c>
      <c r="B143" s="109" t="s">
        <v>74</v>
      </c>
      <c r="C143" s="184" t="s">
        <v>276</v>
      </c>
      <c r="D143" s="185" t="s">
        <v>9</v>
      </c>
      <c r="E143" s="40" t="s">
        <v>289</v>
      </c>
      <c r="F143" s="171">
        <v>1</v>
      </c>
      <c r="G143" s="169">
        <f t="shared" si="5"/>
        <v>0.02521305027482225</v>
      </c>
      <c r="H143" s="172"/>
      <c r="I143" s="108"/>
    </row>
    <row r="144" spans="1:9" ht="36">
      <c r="A144" s="14">
        <v>11</v>
      </c>
      <c r="B144" s="38" t="s">
        <v>10</v>
      </c>
      <c r="C144" s="39" t="s">
        <v>11</v>
      </c>
      <c r="D144" s="45" t="s">
        <v>12</v>
      </c>
      <c r="E144" s="40" t="s">
        <v>289</v>
      </c>
      <c r="F144" s="171">
        <v>10</v>
      </c>
      <c r="G144" s="169">
        <f t="shared" si="5"/>
        <v>0.2521305027482225</v>
      </c>
      <c r="H144" s="172"/>
      <c r="I144" s="108"/>
    </row>
    <row r="145" spans="1:9" ht="36">
      <c r="A145" s="14">
        <v>12</v>
      </c>
      <c r="B145" s="38" t="s">
        <v>13</v>
      </c>
      <c r="C145" s="39" t="s">
        <v>11</v>
      </c>
      <c r="D145" s="45" t="s">
        <v>12</v>
      </c>
      <c r="E145" s="40" t="s">
        <v>289</v>
      </c>
      <c r="F145" s="171">
        <v>5</v>
      </c>
      <c r="G145" s="169">
        <f t="shared" si="5"/>
        <v>0.12606525137411126</v>
      </c>
      <c r="H145" s="172"/>
      <c r="I145" s="108"/>
    </row>
    <row r="146" spans="1:9" ht="25.5">
      <c r="A146" s="14">
        <v>13</v>
      </c>
      <c r="B146" s="110" t="s">
        <v>14</v>
      </c>
      <c r="C146" s="186" t="s">
        <v>15</v>
      </c>
      <c r="D146" s="186" t="s">
        <v>16</v>
      </c>
      <c r="E146" s="40" t="s">
        <v>289</v>
      </c>
      <c r="F146" s="171">
        <v>1</v>
      </c>
      <c r="G146" s="169">
        <f t="shared" si="5"/>
        <v>0.02521305027482225</v>
      </c>
      <c r="H146" s="172"/>
      <c r="I146" s="108"/>
    </row>
    <row r="147" spans="1:9" ht="25.5" customHeight="1">
      <c r="A147" s="14">
        <v>14</v>
      </c>
      <c r="B147" s="112" t="s">
        <v>75</v>
      </c>
      <c r="C147" s="187" t="s">
        <v>17</v>
      </c>
      <c r="D147" s="188" t="s">
        <v>16</v>
      </c>
      <c r="E147" s="40" t="s">
        <v>289</v>
      </c>
      <c r="F147" s="171">
        <v>1</v>
      </c>
      <c r="G147" s="169">
        <f t="shared" si="5"/>
        <v>0.02521305027482225</v>
      </c>
      <c r="H147" s="172"/>
      <c r="I147" s="108"/>
    </row>
    <row r="148" spans="1:9" ht="51">
      <c r="A148" s="14">
        <v>15</v>
      </c>
      <c r="B148" s="110" t="s">
        <v>76</v>
      </c>
      <c r="C148" s="186" t="s">
        <v>18</v>
      </c>
      <c r="D148" s="189" t="s">
        <v>19</v>
      </c>
      <c r="E148" s="40" t="s">
        <v>289</v>
      </c>
      <c r="F148" s="171">
        <v>0.2</v>
      </c>
      <c r="G148" s="169">
        <f t="shared" si="5"/>
        <v>0.00504261005496445</v>
      </c>
      <c r="H148" s="172"/>
      <c r="I148" s="108"/>
    </row>
    <row r="149" spans="1:9" ht="51">
      <c r="A149" s="14">
        <v>16</v>
      </c>
      <c r="B149" s="110" t="s">
        <v>77</v>
      </c>
      <c r="C149" s="186" t="s">
        <v>17</v>
      </c>
      <c r="D149" s="189" t="s">
        <v>16</v>
      </c>
      <c r="E149" s="40" t="s">
        <v>289</v>
      </c>
      <c r="F149" s="171">
        <v>1</v>
      </c>
      <c r="G149" s="169">
        <f t="shared" si="5"/>
        <v>0.02521305027482225</v>
      </c>
      <c r="H149" s="172"/>
      <c r="I149" s="108"/>
    </row>
    <row r="150" spans="1:9" ht="96">
      <c r="A150" s="14">
        <v>17</v>
      </c>
      <c r="B150" s="38" t="s">
        <v>20</v>
      </c>
      <c r="C150" s="39" t="s">
        <v>201</v>
      </c>
      <c r="D150" s="45" t="s">
        <v>21</v>
      </c>
      <c r="E150" s="40" t="s">
        <v>289</v>
      </c>
      <c r="F150" s="171">
        <v>10</v>
      </c>
      <c r="G150" s="169">
        <f t="shared" si="5"/>
        <v>0.2521305027482225</v>
      </c>
      <c r="H150" s="172"/>
      <c r="I150" s="108"/>
    </row>
    <row r="151" spans="1:9" ht="84" customHeight="1">
      <c r="A151" s="14">
        <v>18</v>
      </c>
      <c r="B151" s="38" t="s">
        <v>22</v>
      </c>
      <c r="C151" s="39" t="s">
        <v>23</v>
      </c>
      <c r="D151" s="43" t="s">
        <v>24</v>
      </c>
      <c r="E151" s="40" t="s">
        <v>289</v>
      </c>
      <c r="F151" s="171">
        <v>20</v>
      </c>
      <c r="G151" s="169">
        <f t="shared" si="5"/>
        <v>0.504261005496445</v>
      </c>
      <c r="H151" s="172"/>
      <c r="I151" s="108"/>
    </row>
    <row r="152" spans="1:9" ht="31.5" customHeight="1">
      <c r="A152" s="14">
        <v>19</v>
      </c>
      <c r="B152" s="110" t="s">
        <v>25</v>
      </c>
      <c r="C152" s="186" t="s">
        <v>26</v>
      </c>
      <c r="D152" s="186" t="s">
        <v>16</v>
      </c>
      <c r="E152" s="40" t="s">
        <v>289</v>
      </c>
      <c r="F152" s="171">
        <v>1</v>
      </c>
      <c r="G152" s="169">
        <f t="shared" si="5"/>
        <v>0.02521305027482225</v>
      </c>
      <c r="H152" s="172"/>
      <c r="I152" s="108"/>
    </row>
    <row r="153" spans="1:9" ht="36">
      <c r="A153" s="14">
        <v>20</v>
      </c>
      <c r="B153" s="38" t="s">
        <v>27</v>
      </c>
      <c r="C153" s="40" t="s">
        <v>28</v>
      </c>
      <c r="D153" s="45" t="s">
        <v>29</v>
      </c>
      <c r="E153" s="40" t="s">
        <v>289</v>
      </c>
      <c r="F153" s="171">
        <v>17</v>
      </c>
      <c r="G153" s="169">
        <f t="shared" si="5"/>
        <v>0.4286218546719783</v>
      </c>
      <c r="H153" s="172"/>
      <c r="I153" s="108"/>
    </row>
    <row r="154" spans="1:9" ht="36">
      <c r="A154" s="14">
        <v>21</v>
      </c>
      <c r="B154" s="38" t="s">
        <v>30</v>
      </c>
      <c r="C154" s="40" t="s">
        <v>28</v>
      </c>
      <c r="D154" s="45" t="s">
        <v>29</v>
      </c>
      <c r="E154" s="40" t="s">
        <v>289</v>
      </c>
      <c r="F154" s="171">
        <v>4</v>
      </c>
      <c r="G154" s="169">
        <f t="shared" si="5"/>
        <v>0.100852201099289</v>
      </c>
      <c r="H154" s="172"/>
      <c r="I154" s="108"/>
    </row>
    <row r="155" spans="1:9" ht="15">
      <c r="A155" s="46"/>
      <c r="B155" s="70" t="s">
        <v>283</v>
      </c>
      <c r="C155" s="55"/>
      <c r="D155" s="72"/>
      <c r="E155" s="56"/>
      <c r="F155" s="113">
        <f>SUM(F134:F154)</f>
        <v>3966.2</v>
      </c>
      <c r="G155" s="113">
        <f>SUM(G134:G154)</f>
        <v>100.00000000000004</v>
      </c>
      <c r="H155" s="74"/>
      <c r="I155" s="75"/>
    </row>
    <row r="156" spans="1:10" s="12" customFormat="1" ht="24">
      <c r="A156" s="46"/>
      <c r="B156" s="70" t="s">
        <v>31</v>
      </c>
      <c r="C156" s="55"/>
      <c r="D156" s="72"/>
      <c r="E156" s="56"/>
      <c r="F156" s="74"/>
      <c r="G156" s="74"/>
      <c r="H156" s="74"/>
      <c r="I156" s="98"/>
      <c r="J156" s="6"/>
    </row>
    <row r="157" spans="1:9" s="12" customFormat="1" ht="24.75" thickBot="1">
      <c r="A157" s="50"/>
      <c r="B157" s="60" t="s">
        <v>32</v>
      </c>
      <c r="C157" s="59"/>
      <c r="D157" s="79"/>
      <c r="E157" s="60"/>
      <c r="F157" s="81"/>
      <c r="G157" s="81"/>
      <c r="H157" s="81"/>
      <c r="I157" s="105"/>
    </row>
    <row r="158" spans="1:9" s="12" customFormat="1" ht="24.75" thickBot="1">
      <c r="A158" s="27"/>
      <c r="B158" s="84" t="s">
        <v>175</v>
      </c>
      <c r="C158" s="94"/>
      <c r="D158" s="66"/>
      <c r="E158" s="114"/>
      <c r="F158" s="174"/>
      <c r="G158" s="174"/>
      <c r="H158" s="179"/>
      <c r="I158" s="106"/>
    </row>
    <row r="159" spans="1:9" ht="40.5" customHeight="1">
      <c r="A159" s="115"/>
      <c r="B159" s="116" t="s">
        <v>33</v>
      </c>
      <c r="C159" s="117"/>
      <c r="D159" s="118"/>
      <c r="E159" s="117"/>
      <c r="F159" s="190"/>
      <c r="G159" s="190"/>
      <c r="H159" s="191"/>
      <c r="I159" s="98"/>
    </row>
    <row r="160" spans="1:9" ht="72" customHeight="1">
      <c r="A160" s="16">
        <v>1</v>
      </c>
      <c r="B160" s="38" t="s">
        <v>165</v>
      </c>
      <c r="C160" s="40" t="s">
        <v>276</v>
      </c>
      <c r="D160" s="45" t="s">
        <v>34</v>
      </c>
      <c r="E160" s="40" t="s">
        <v>289</v>
      </c>
      <c r="F160" s="171">
        <v>4300</v>
      </c>
      <c r="G160" s="169">
        <f aca="true" t="shared" si="6" ref="G160:G174">F160/$F$223*100</f>
        <v>8.423332395666254</v>
      </c>
      <c r="H160" s="172"/>
      <c r="I160" s="37"/>
    </row>
    <row r="161" spans="1:9" ht="60">
      <c r="A161" s="16">
        <v>2</v>
      </c>
      <c r="B161" s="38" t="s">
        <v>166</v>
      </c>
      <c r="C161" s="40" t="s">
        <v>276</v>
      </c>
      <c r="D161" s="45" t="s">
        <v>35</v>
      </c>
      <c r="E161" s="40" t="s">
        <v>289</v>
      </c>
      <c r="F161" s="171">
        <v>2000</v>
      </c>
      <c r="G161" s="169">
        <f t="shared" si="6"/>
        <v>3.9178290212401183</v>
      </c>
      <c r="H161" s="172"/>
      <c r="I161" s="37"/>
    </row>
    <row r="162" spans="1:9" ht="72">
      <c r="A162" s="16">
        <v>3</v>
      </c>
      <c r="B162" s="38" t="s">
        <v>36</v>
      </c>
      <c r="C162" s="40" t="s">
        <v>276</v>
      </c>
      <c r="D162" s="43" t="s">
        <v>37</v>
      </c>
      <c r="E162" s="40" t="s">
        <v>289</v>
      </c>
      <c r="F162" s="171">
        <v>300</v>
      </c>
      <c r="G162" s="169">
        <f t="shared" si="6"/>
        <v>0.5876743531860178</v>
      </c>
      <c r="H162" s="172"/>
      <c r="I162" s="37"/>
    </row>
    <row r="163" spans="1:9" ht="48">
      <c r="A163" s="16">
        <v>4</v>
      </c>
      <c r="B163" s="38" t="s">
        <v>38</v>
      </c>
      <c r="C163" s="40" t="s">
        <v>276</v>
      </c>
      <c r="D163" s="45" t="s">
        <v>39</v>
      </c>
      <c r="E163" s="40" t="s">
        <v>289</v>
      </c>
      <c r="F163" s="171">
        <v>4000</v>
      </c>
      <c r="G163" s="169">
        <f t="shared" si="6"/>
        <v>7.835658042480237</v>
      </c>
      <c r="H163" s="172"/>
      <c r="I163" s="37"/>
    </row>
    <row r="164" spans="1:9" ht="81.75" customHeight="1">
      <c r="A164" s="16">
        <v>5</v>
      </c>
      <c r="B164" s="38" t="s">
        <v>40</v>
      </c>
      <c r="C164" s="40" t="s">
        <v>276</v>
      </c>
      <c r="D164" s="45" t="s">
        <v>41</v>
      </c>
      <c r="E164" s="40" t="s">
        <v>289</v>
      </c>
      <c r="F164" s="171">
        <v>400</v>
      </c>
      <c r="G164" s="169">
        <f t="shared" si="6"/>
        <v>0.7835658042480237</v>
      </c>
      <c r="H164" s="172"/>
      <c r="I164" s="37"/>
    </row>
    <row r="165" spans="1:9" ht="76.5">
      <c r="A165" s="16">
        <v>6</v>
      </c>
      <c r="B165" s="110" t="s">
        <v>78</v>
      </c>
      <c r="C165" s="192" t="s">
        <v>276</v>
      </c>
      <c r="D165" s="189" t="s">
        <v>41</v>
      </c>
      <c r="E165" s="192" t="s">
        <v>289</v>
      </c>
      <c r="F165" s="171">
        <v>400</v>
      </c>
      <c r="G165" s="169">
        <f t="shared" si="6"/>
        <v>0.7835658042480237</v>
      </c>
      <c r="H165" s="172"/>
      <c r="I165" s="37"/>
    </row>
    <row r="166" spans="1:9" ht="76.5">
      <c r="A166" s="16">
        <v>7</v>
      </c>
      <c r="B166" s="110" t="s">
        <v>79</v>
      </c>
      <c r="C166" s="192" t="s">
        <v>276</v>
      </c>
      <c r="D166" s="189" t="s">
        <v>41</v>
      </c>
      <c r="E166" s="192" t="s">
        <v>289</v>
      </c>
      <c r="F166" s="171">
        <v>200</v>
      </c>
      <c r="G166" s="169">
        <f t="shared" si="6"/>
        <v>0.39178290212401184</v>
      </c>
      <c r="H166" s="172"/>
      <c r="I166" s="37"/>
    </row>
    <row r="167" spans="1:9" ht="76.5">
      <c r="A167" s="16">
        <v>8</v>
      </c>
      <c r="B167" s="120" t="s">
        <v>80</v>
      </c>
      <c r="C167" s="192" t="s">
        <v>276</v>
      </c>
      <c r="D167" s="189" t="s">
        <v>41</v>
      </c>
      <c r="E167" s="192" t="s">
        <v>289</v>
      </c>
      <c r="F167" s="171">
        <v>200</v>
      </c>
      <c r="G167" s="169">
        <f t="shared" si="6"/>
        <v>0.39178290212401184</v>
      </c>
      <c r="H167" s="172"/>
      <c r="I167" s="37"/>
    </row>
    <row r="168" spans="1:9" ht="76.5">
      <c r="A168" s="16">
        <v>9</v>
      </c>
      <c r="B168" s="38" t="s">
        <v>42</v>
      </c>
      <c r="C168" s="192" t="s">
        <v>276</v>
      </c>
      <c r="D168" s="189" t="s">
        <v>41</v>
      </c>
      <c r="E168" s="192" t="s">
        <v>289</v>
      </c>
      <c r="F168" s="171">
        <v>2000</v>
      </c>
      <c r="G168" s="169">
        <f t="shared" si="6"/>
        <v>3.9178290212401183</v>
      </c>
      <c r="H168" s="172"/>
      <c r="I168" s="37"/>
    </row>
    <row r="169" spans="1:9" ht="81" customHeight="1">
      <c r="A169" s="16">
        <v>10</v>
      </c>
      <c r="B169" s="38" t="s">
        <v>43</v>
      </c>
      <c r="C169" s="40" t="s">
        <v>276</v>
      </c>
      <c r="D169" s="45" t="s">
        <v>44</v>
      </c>
      <c r="E169" s="40" t="s">
        <v>289</v>
      </c>
      <c r="F169" s="171">
        <v>2300</v>
      </c>
      <c r="G169" s="169">
        <f t="shared" si="6"/>
        <v>4.505503374426136</v>
      </c>
      <c r="H169" s="172"/>
      <c r="I169" s="37"/>
    </row>
    <row r="170" spans="1:9" ht="72">
      <c r="A170" s="16">
        <v>11</v>
      </c>
      <c r="B170" s="38" t="s">
        <v>45</v>
      </c>
      <c r="C170" s="40" t="s">
        <v>276</v>
      </c>
      <c r="D170" s="45" t="s">
        <v>41</v>
      </c>
      <c r="E170" s="40" t="s">
        <v>289</v>
      </c>
      <c r="F170" s="171">
        <v>200</v>
      </c>
      <c r="G170" s="169">
        <f t="shared" si="6"/>
        <v>0.39178290212401184</v>
      </c>
      <c r="H170" s="172"/>
      <c r="I170" s="37"/>
    </row>
    <row r="171" spans="1:9" ht="60">
      <c r="A171" s="16">
        <v>12</v>
      </c>
      <c r="B171" s="38" t="s">
        <v>46</v>
      </c>
      <c r="C171" s="40" t="s">
        <v>276</v>
      </c>
      <c r="D171" s="45"/>
      <c r="E171" s="40" t="s">
        <v>289</v>
      </c>
      <c r="F171" s="171">
        <v>700</v>
      </c>
      <c r="G171" s="169">
        <f t="shared" si="6"/>
        <v>1.3712401574340414</v>
      </c>
      <c r="H171" s="172"/>
      <c r="I171" s="37"/>
    </row>
    <row r="172" spans="1:9" ht="72">
      <c r="A172" s="16">
        <v>13</v>
      </c>
      <c r="B172" s="38" t="s">
        <v>47</v>
      </c>
      <c r="C172" s="40" t="s">
        <v>276</v>
      </c>
      <c r="D172" s="45" t="s">
        <v>48</v>
      </c>
      <c r="E172" s="40" t="s">
        <v>289</v>
      </c>
      <c r="F172" s="171">
        <v>300</v>
      </c>
      <c r="G172" s="169">
        <f t="shared" si="6"/>
        <v>0.5876743531860178</v>
      </c>
      <c r="H172" s="172"/>
      <c r="I172" s="37"/>
    </row>
    <row r="173" spans="1:9" ht="96">
      <c r="A173" s="16">
        <v>14</v>
      </c>
      <c r="B173" s="38" t="s">
        <v>49</v>
      </c>
      <c r="C173" s="40" t="s">
        <v>276</v>
      </c>
      <c r="D173" s="45" t="s">
        <v>50</v>
      </c>
      <c r="E173" s="40" t="s">
        <v>289</v>
      </c>
      <c r="F173" s="171">
        <v>1000</v>
      </c>
      <c r="G173" s="169">
        <f t="shared" si="6"/>
        <v>1.9589145106200592</v>
      </c>
      <c r="H173" s="172"/>
      <c r="I173" s="37"/>
    </row>
    <row r="174" spans="1:9" ht="60">
      <c r="A174" s="16">
        <v>15</v>
      </c>
      <c r="B174" s="38" t="s">
        <v>81</v>
      </c>
      <c r="C174" s="40" t="s">
        <v>276</v>
      </c>
      <c r="D174" s="45" t="s">
        <v>35</v>
      </c>
      <c r="E174" s="40" t="s">
        <v>289</v>
      </c>
      <c r="F174" s="171">
        <v>1600</v>
      </c>
      <c r="G174" s="169">
        <f t="shared" si="6"/>
        <v>3.1342632169920948</v>
      </c>
      <c r="H174" s="172"/>
      <c r="I174" s="37"/>
    </row>
    <row r="175" spans="1:9" ht="15">
      <c r="A175" s="121"/>
      <c r="B175" s="56" t="s">
        <v>51</v>
      </c>
      <c r="C175" s="87"/>
      <c r="D175" s="122"/>
      <c r="E175" s="87"/>
      <c r="F175" s="88"/>
      <c r="G175" s="123"/>
      <c r="H175" s="124"/>
      <c r="I175" s="125"/>
    </row>
    <row r="176" spans="1:9" ht="60" customHeight="1">
      <c r="A176" s="16">
        <v>16</v>
      </c>
      <c r="B176" s="45" t="s">
        <v>52</v>
      </c>
      <c r="C176" s="40" t="s">
        <v>276</v>
      </c>
      <c r="D176" s="45" t="s">
        <v>53</v>
      </c>
      <c r="E176" s="40" t="s">
        <v>289</v>
      </c>
      <c r="F176" s="41">
        <v>200</v>
      </c>
      <c r="G176" s="36">
        <f aca="true" t="shared" si="7" ref="G176:G193">F176/$F$223*100</f>
        <v>0.39178290212401184</v>
      </c>
      <c r="H176" s="42"/>
      <c r="I176" s="37"/>
    </row>
    <row r="177" spans="1:9" ht="57.75" customHeight="1">
      <c r="A177" s="16">
        <v>17</v>
      </c>
      <c r="B177" s="45" t="s">
        <v>54</v>
      </c>
      <c r="C177" s="40" t="s">
        <v>276</v>
      </c>
      <c r="D177" s="45" t="s">
        <v>53</v>
      </c>
      <c r="E177" s="40" t="s">
        <v>289</v>
      </c>
      <c r="F177" s="41">
        <v>1500</v>
      </c>
      <c r="G177" s="36">
        <f t="shared" si="7"/>
        <v>2.9383717659300888</v>
      </c>
      <c r="H177" s="42"/>
      <c r="I177" s="37"/>
    </row>
    <row r="178" spans="1:9" ht="94.5" customHeight="1">
      <c r="A178" s="16">
        <v>18</v>
      </c>
      <c r="B178" s="45" t="s">
        <v>55</v>
      </c>
      <c r="C178" s="40" t="s">
        <v>276</v>
      </c>
      <c r="D178" s="45" t="s">
        <v>53</v>
      </c>
      <c r="E178" s="40" t="s">
        <v>289</v>
      </c>
      <c r="F178" s="41">
        <v>500</v>
      </c>
      <c r="G178" s="36">
        <f t="shared" si="7"/>
        <v>0.9794572553100296</v>
      </c>
      <c r="H178" s="42"/>
      <c r="I178" s="37"/>
    </row>
    <row r="179" spans="1:9" ht="98.25" customHeight="1">
      <c r="A179" s="16">
        <v>19</v>
      </c>
      <c r="B179" s="45" t="s">
        <v>56</v>
      </c>
      <c r="C179" s="40" t="s">
        <v>276</v>
      </c>
      <c r="D179" s="45" t="s">
        <v>53</v>
      </c>
      <c r="E179" s="40" t="s">
        <v>289</v>
      </c>
      <c r="F179" s="41">
        <v>1500</v>
      </c>
      <c r="G179" s="36">
        <f t="shared" si="7"/>
        <v>2.9383717659300888</v>
      </c>
      <c r="H179" s="42"/>
      <c r="I179" s="37"/>
    </row>
    <row r="180" spans="1:9" ht="84">
      <c r="A180" s="16">
        <v>20</v>
      </c>
      <c r="B180" s="45" t="s">
        <v>57</v>
      </c>
      <c r="C180" s="40" t="s">
        <v>276</v>
      </c>
      <c r="D180" s="45" t="s">
        <v>58</v>
      </c>
      <c r="E180" s="40" t="s">
        <v>289</v>
      </c>
      <c r="F180" s="41">
        <v>800</v>
      </c>
      <c r="G180" s="36">
        <f t="shared" si="7"/>
        <v>1.5671316084960474</v>
      </c>
      <c r="H180" s="42"/>
      <c r="I180" s="37"/>
    </row>
    <row r="181" spans="1:9" ht="84">
      <c r="A181" s="16">
        <v>21</v>
      </c>
      <c r="B181" s="45" t="s">
        <v>59</v>
      </c>
      <c r="C181" s="40" t="s">
        <v>276</v>
      </c>
      <c r="D181" s="45" t="s">
        <v>58</v>
      </c>
      <c r="E181" s="40" t="s">
        <v>289</v>
      </c>
      <c r="F181" s="41">
        <v>800</v>
      </c>
      <c r="G181" s="36">
        <f t="shared" si="7"/>
        <v>1.5671316084960474</v>
      </c>
      <c r="H181" s="42"/>
      <c r="I181" s="37"/>
    </row>
    <row r="182" spans="1:9" ht="108">
      <c r="A182" s="16">
        <v>22</v>
      </c>
      <c r="B182" s="45" t="s">
        <v>60</v>
      </c>
      <c r="C182" s="40" t="s">
        <v>276</v>
      </c>
      <c r="D182" s="45" t="s">
        <v>61</v>
      </c>
      <c r="E182" s="40" t="s">
        <v>289</v>
      </c>
      <c r="F182" s="41">
        <v>200</v>
      </c>
      <c r="G182" s="36">
        <f t="shared" si="7"/>
        <v>0.39178290212401184</v>
      </c>
      <c r="H182" s="42"/>
      <c r="I182" s="37"/>
    </row>
    <row r="183" spans="1:9" ht="60">
      <c r="A183" s="16">
        <v>23</v>
      </c>
      <c r="B183" s="38" t="s">
        <v>62</v>
      </c>
      <c r="C183" s="40" t="s">
        <v>276</v>
      </c>
      <c r="D183" s="45" t="s">
        <v>63</v>
      </c>
      <c r="E183" s="40" t="s">
        <v>289</v>
      </c>
      <c r="F183" s="41">
        <v>1200</v>
      </c>
      <c r="G183" s="36">
        <f t="shared" si="7"/>
        <v>2.350697412744071</v>
      </c>
      <c r="H183" s="42"/>
      <c r="I183" s="37"/>
    </row>
    <row r="184" spans="1:9" ht="60">
      <c r="A184" s="16">
        <v>24</v>
      </c>
      <c r="B184" s="38" t="s">
        <v>64</v>
      </c>
      <c r="C184" s="40" t="s">
        <v>276</v>
      </c>
      <c r="D184" s="45" t="s">
        <v>63</v>
      </c>
      <c r="E184" s="40" t="s">
        <v>289</v>
      </c>
      <c r="F184" s="41">
        <v>3000</v>
      </c>
      <c r="G184" s="36">
        <f t="shared" si="7"/>
        <v>5.8767435318601775</v>
      </c>
      <c r="H184" s="42"/>
      <c r="I184" s="37"/>
    </row>
    <row r="185" spans="1:9" ht="108">
      <c r="A185" s="16">
        <v>25</v>
      </c>
      <c r="B185" s="38" t="s">
        <v>65</v>
      </c>
      <c r="C185" s="40" t="s">
        <v>276</v>
      </c>
      <c r="D185" s="45" t="s">
        <v>66</v>
      </c>
      <c r="E185" s="40" t="s">
        <v>289</v>
      </c>
      <c r="F185" s="41">
        <v>300</v>
      </c>
      <c r="G185" s="36">
        <f t="shared" si="7"/>
        <v>0.5876743531860178</v>
      </c>
      <c r="H185" s="42"/>
      <c r="I185" s="37"/>
    </row>
    <row r="186" spans="1:9" ht="48">
      <c r="A186" s="16">
        <v>26</v>
      </c>
      <c r="B186" s="38" t="s">
        <v>67</v>
      </c>
      <c r="C186" s="40" t="s">
        <v>68</v>
      </c>
      <c r="D186" s="45" t="s">
        <v>69</v>
      </c>
      <c r="E186" s="40" t="s">
        <v>289</v>
      </c>
      <c r="F186" s="41">
        <v>200</v>
      </c>
      <c r="G186" s="36">
        <f t="shared" si="7"/>
        <v>0.39178290212401184</v>
      </c>
      <c r="H186" s="42"/>
      <c r="I186" s="37"/>
    </row>
    <row r="187" spans="1:9" ht="36">
      <c r="A187" s="16">
        <v>27</v>
      </c>
      <c r="B187" s="45" t="s">
        <v>83</v>
      </c>
      <c r="C187" s="40" t="s">
        <v>84</v>
      </c>
      <c r="D187" s="45" t="s">
        <v>85</v>
      </c>
      <c r="E187" s="40" t="s">
        <v>289</v>
      </c>
      <c r="F187" s="41">
        <v>10</v>
      </c>
      <c r="G187" s="36">
        <f t="shared" si="7"/>
        <v>0.01958914510620059</v>
      </c>
      <c r="H187" s="42"/>
      <c r="I187" s="37"/>
    </row>
    <row r="188" spans="1:9" ht="72">
      <c r="A188" s="16">
        <v>28</v>
      </c>
      <c r="B188" s="38" t="s">
        <v>86</v>
      </c>
      <c r="C188" s="40" t="s">
        <v>276</v>
      </c>
      <c r="D188" s="45" t="s">
        <v>87</v>
      </c>
      <c r="E188" s="40" t="s">
        <v>289</v>
      </c>
      <c r="F188" s="41">
        <v>250</v>
      </c>
      <c r="G188" s="36">
        <f t="shared" si="7"/>
        <v>0.4897286276550148</v>
      </c>
      <c r="H188" s="42"/>
      <c r="I188" s="37"/>
    </row>
    <row r="189" spans="1:9" ht="60">
      <c r="A189" s="16">
        <v>29</v>
      </c>
      <c r="B189" s="38" t="s">
        <v>88</v>
      </c>
      <c r="C189" s="40" t="s">
        <v>276</v>
      </c>
      <c r="D189" s="45" t="s">
        <v>89</v>
      </c>
      <c r="E189" s="40" t="s">
        <v>289</v>
      </c>
      <c r="F189" s="41">
        <v>50</v>
      </c>
      <c r="G189" s="36">
        <f t="shared" si="7"/>
        <v>0.09794572553100296</v>
      </c>
      <c r="H189" s="42"/>
      <c r="I189" s="37"/>
    </row>
    <row r="190" spans="1:9" ht="108">
      <c r="A190" s="16">
        <v>30</v>
      </c>
      <c r="B190" s="38" t="s">
        <v>90</v>
      </c>
      <c r="C190" s="40" t="s">
        <v>276</v>
      </c>
      <c r="D190" s="45" t="s">
        <v>91</v>
      </c>
      <c r="E190" s="40" t="s">
        <v>289</v>
      </c>
      <c r="F190" s="41">
        <v>50</v>
      </c>
      <c r="G190" s="36">
        <f t="shared" si="7"/>
        <v>0.09794572553100296</v>
      </c>
      <c r="H190" s="42"/>
      <c r="I190" s="37"/>
    </row>
    <row r="191" spans="1:9" ht="108">
      <c r="A191" s="16">
        <v>31</v>
      </c>
      <c r="B191" s="120" t="s">
        <v>92</v>
      </c>
      <c r="C191" s="126" t="s">
        <v>276</v>
      </c>
      <c r="D191" s="127" t="s">
        <v>91</v>
      </c>
      <c r="E191" s="126" t="s">
        <v>289</v>
      </c>
      <c r="F191" s="41">
        <v>50</v>
      </c>
      <c r="G191" s="36">
        <f t="shared" si="7"/>
        <v>0.09794572553100296</v>
      </c>
      <c r="H191" s="42"/>
      <c r="I191" s="37"/>
    </row>
    <row r="192" spans="1:9" ht="15">
      <c r="A192" s="16">
        <v>32</v>
      </c>
      <c r="B192" s="111" t="s">
        <v>93</v>
      </c>
      <c r="C192" s="119" t="s">
        <v>276</v>
      </c>
      <c r="D192" s="111" t="s">
        <v>94</v>
      </c>
      <c r="E192" s="119" t="s">
        <v>289</v>
      </c>
      <c r="F192" s="41">
        <v>50</v>
      </c>
      <c r="G192" s="36">
        <f t="shared" si="7"/>
        <v>0.09794572553100296</v>
      </c>
      <c r="H192" s="42"/>
      <c r="I192" s="37"/>
    </row>
    <row r="193" spans="1:9" ht="108">
      <c r="A193" s="16">
        <v>33</v>
      </c>
      <c r="B193" s="38" t="s">
        <v>82</v>
      </c>
      <c r="C193" s="40" t="s">
        <v>276</v>
      </c>
      <c r="D193" s="45" t="s">
        <v>66</v>
      </c>
      <c r="E193" s="40" t="s">
        <v>289</v>
      </c>
      <c r="F193" s="171">
        <v>100</v>
      </c>
      <c r="G193" s="169">
        <f t="shared" si="7"/>
        <v>0.19589145106200592</v>
      </c>
      <c r="H193" s="172"/>
      <c r="I193" s="37"/>
    </row>
    <row r="194" spans="1:9" ht="15">
      <c r="A194" s="121"/>
      <c r="B194" s="56" t="s">
        <v>95</v>
      </c>
      <c r="C194" s="87"/>
      <c r="D194" s="122"/>
      <c r="E194" s="87"/>
      <c r="F194" s="88"/>
      <c r="G194" s="123"/>
      <c r="H194" s="124"/>
      <c r="I194" s="128"/>
    </row>
    <row r="195" spans="1:9" ht="36.75" customHeight="1">
      <c r="A195" s="129">
        <v>34</v>
      </c>
      <c r="B195" s="130" t="s">
        <v>96</v>
      </c>
      <c r="C195" s="126" t="s">
        <v>276</v>
      </c>
      <c r="D195" s="45" t="s">
        <v>97</v>
      </c>
      <c r="E195" s="126" t="s">
        <v>289</v>
      </c>
      <c r="F195" s="131">
        <v>50</v>
      </c>
      <c r="G195" s="36">
        <f>F195/$F$223*100</f>
        <v>0.09794572553100296</v>
      </c>
      <c r="H195" s="42"/>
      <c r="I195" s="37"/>
    </row>
    <row r="196" spans="1:9" ht="60">
      <c r="A196" s="129">
        <v>35</v>
      </c>
      <c r="B196" s="45" t="s">
        <v>98</v>
      </c>
      <c r="C196" s="126" t="s">
        <v>276</v>
      </c>
      <c r="D196" s="45" t="s">
        <v>97</v>
      </c>
      <c r="E196" s="126" t="s">
        <v>289</v>
      </c>
      <c r="F196" s="131">
        <v>200</v>
      </c>
      <c r="G196" s="36">
        <f>F196/$F$223*100</f>
        <v>0.39178290212401184</v>
      </c>
      <c r="H196" s="42"/>
      <c r="I196" s="37"/>
    </row>
    <row r="197" spans="1:9" ht="48">
      <c r="A197" s="129">
        <v>36</v>
      </c>
      <c r="B197" s="45" t="s">
        <v>99</v>
      </c>
      <c r="C197" s="126" t="s">
        <v>276</v>
      </c>
      <c r="D197" s="45" t="s">
        <v>97</v>
      </c>
      <c r="E197" s="126" t="s">
        <v>289</v>
      </c>
      <c r="F197" s="131">
        <v>20</v>
      </c>
      <c r="G197" s="36">
        <f>F197/$F$223*100</f>
        <v>0.03917829021240118</v>
      </c>
      <c r="H197" s="42"/>
      <c r="I197" s="37"/>
    </row>
    <row r="198" spans="1:9" ht="15">
      <c r="A198" s="121">
        <v>37</v>
      </c>
      <c r="B198" s="56" t="s">
        <v>100</v>
      </c>
      <c r="C198" s="87"/>
      <c r="D198" s="122"/>
      <c r="E198" s="87"/>
      <c r="F198" s="88"/>
      <c r="G198" s="123"/>
      <c r="H198" s="124"/>
      <c r="I198" s="128"/>
    </row>
    <row r="199" spans="1:9" ht="72">
      <c r="A199" s="16">
        <v>38</v>
      </c>
      <c r="B199" s="45" t="s">
        <v>101</v>
      </c>
      <c r="C199" s="40" t="s">
        <v>102</v>
      </c>
      <c r="D199" s="45" t="s">
        <v>103</v>
      </c>
      <c r="E199" s="119" t="s">
        <v>289</v>
      </c>
      <c r="F199" s="41">
        <v>1768</v>
      </c>
      <c r="G199" s="36">
        <f aca="true" t="shared" si="8" ref="G199:G210">F199/$F$223*100</f>
        <v>3.463360854776264</v>
      </c>
      <c r="H199" s="42"/>
      <c r="I199" s="37"/>
    </row>
    <row r="200" spans="1:9" ht="48">
      <c r="A200" s="16">
        <v>39</v>
      </c>
      <c r="B200" s="38" t="s">
        <v>104</v>
      </c>
      <c r="C200" s="40" t="s">
        <v>102</v>
      </c>
      <c r="D200" s="45" t="s">
        <v>103</v>
      </c>
      <c r="E200" s="119" t="s">
        <v>289</v>
      </c>
      <c r="F200" s="41">
        <v>600</v>
      </c>
      <c r="G200" s="36">
        <f t="shared" si="8"/>
        <v>1.1753487063720356</v>
      </c>
      <c r="H200" s="42"/>
      <c r="I200" s="37"/>
    </row>
    <row r="201" spans="1:9" ht="60">
      <c r="A201" s="16">
        <v>40</v>
      </c>
      <c r="B201" s="38" t="s">
        <v>105</v>
      </c>
      <c r="C201" s="40" t="s">
        <v>102</v>
      </c>
      <c r="D201" s="45" t="s">
        <v>103</v>
      </c>
      <c r="E201" s="119" t="s">
        <v>289</v>
      </c>
      <c r="F201" s="41">
        <v>47.6</v>
      </c>
      <c r="G201" s="36">
        <f t="shared" si="8"/>
        <v>0.09324433070551481</v>
      </c>
      <c r="H201" s="42"/>
      <c r="I201" s="37"/>
    </row>
    <row r="202" spans="1:9" ht="60">
      <c r="A202" s="16">
        <v>41</v>
      </c>
      <c r="B202" s="38" t="s">
        <v>106</v>
      </c>
      <c r="C202" s="40" t="s">
        <v>102</v>
      </c>
      <c r="D202" s="45" t="s">
        <v>103</v>
      </c>
      <c r="E202" s="119" t="s">
        <v>289</v>
      </c>
      <c r="F202" s="41">
        <v>102</v>
      </c>
      <c r="G202" s="36">
        <f t="shared" si="8"/>
        <v>0.19980928008324603</v>
      </c>
      <c r="H202" s="42"/>
      <c r="I202" s="37"/>
    </row>
    <row r="203" spans="1:9" ht="60">
      <c r="A203" s="16">
        <v>42</v>
      </c>
      <c r="B203" s="132" t="s">
        <v>107</v>
      </c>
      <c r="C203" s="40" t="s">
        <v>102</v>
      </c>
      <c r="D203" s="45" t="s">
        <v>103</v>
      </c>
      <c r="E203" s="119" t="s">
        <v>289</v>
      </c>
      <c r="F203" s="41">
        <v>238</v>
      </c>
      <c r="G203" s="36">
        <f t="shared" si="8"/>
        <v>0.46622165352757405</v>
      </c>
      <c r="H203" s="42"/>
      <c r="I203" s="37"/>
    </row>
    <row r="204" spans="1:9" ht="66" customHeight="1">
      <c r="A204" s="16">
        <v>43</v>
      </c>
      <c r="B204" s="38" t="s">
        <v>108</v>
      </c>
      <c r="C204" s="40" t="s">
        <v>102</v>
      </c>
      <c r="D204" s="45" t="s">
        <v>103</v>
      </c>
      <c r="E204" s="119" t="s">
        <v>289</v>
      </c>
      <c r="F204" s="41">
        <v>170</v>
      </c>
      <c r="G204" s="36">
        <f t="shared" si="8"/>
        <v>0.33301546680541005</v>
      </c>
      <c r="H204" s="42"/>
      <c r="I204" s="37"/>
    </row>
    <row r="205" spans="1:9" ht="48" customHeight="1">
      <c r="A205" s="16">
        <v>44</v>
      </c>
      <c r="B205" s="44" t="s">
        <v>109</v>
      </c>
      <c r="C205" s="40" t="s">
        <v>201</v>
      </c>
      <c r="D205" s="45" t="s">
        <v>110</v>
      </c>
      <c r="E205" s="119" t="s">
        <v>289</v>
      </c>
      <c r="F205" s="41">
        <v>580</v>
      </c>
      <c r="G205" s="36">
        <f t="shared" si="8"/>
        <v>1.1361704161596342</v>
      </c>
      <c r="H205" s="42"/>
      <c r="I205" s="37"/>
    </row>
    <row r="206" spans="1:9" ht="41.25" customHeight="1">
      <c r="A206" s="16">
        <v>45</v>
      </c>
      <c r="B206" s="44" t="s">
        <v>111</v>
      </c>
      <c r="C206" s="40" t="s">
        <v>112</v>
      </c>
      <c r="D206" s="45" t="s">
        <v>113</v>
      </c>
      <c r="E206" s="119" t="s">
        <v>289</v>
      </c>
      <c r="F206" s="41">
        <v>376.8</v>
      </c>
      <c r="G206" s="36">
        <f t="shared" si="8"/>
        <v>0.7381189876016383</v>
      </c>
      <c r="H206" s="42"/>
      <c r="I206" s="37"/>
    </row>
    <row r="207" spans="1:9" ht="41.25" customHeight="1">
      <c r="A207" s="16">
        <v>46</v>
      </c>
      <c r="B207" s="110" t="s">
        <v>114</v>
      </c>
      <c r="C207" s="119" t="s">
        <v>276</v>
      </c>
      <c r="D207" s="111" t="s">
        <v>115</v>
      </c>
      <c r="E207" s="119" t="s">
        <v>289</v>
      </c>
      <c r="F207" s="41">
        <v>100</v>
      </c>
      <c r="G207" s="36">
        <f t="shared" si="8"/>
        <v>0.19589145106200592</v>
      </c>
      <c r="H207" s="42"/>
      <c r="I207" s="37"/>
    </row>
    <row r="208" spans="1:9" ht="21.75" customHeight="1">
      <c r="A208" s="16">
        <v>47</v>
      </c>
      <c r="B208" s="110" t="s">
        <v>116</v>
      </c>
      <c r="C208" s="40" t="s">
        <v>102</v>
      </c>
      <c r="D208" s="45" t="s">
        <v>103</v>
      </c>
      <c r="E208" s="119" t="s">
        <v>289</v>
      </c>
      <c r="F208" s="41">
        <v>34</v>
      </c>
      <c r="G208" s="36">
        <f t="shared" si="8"/>
        <v>0.06660309336108201</v>
      </c>
      <c r="H208" s="42"/>
      <c r="I208" s="37"/>
    </row>
    <row r="209" spans="1:9" ht="38.25">
      <c r="A209" s="16">
        <v>48</v>
      </c>
      <c r="B209" s="110" t="s">
        <v>117</v>
      </c>
      <c r="C209" s="119" t="s">
        <v>201</v>
      </c>
      <c r="D209" s="111" t="s">
        <v>118</v>
      </c>
      <c r="E209" s="119" t="s">
        <v>289</v>
      </c>
      <c r="F209" s="41">
        <v>68</v>
      </c>
      <c r="G209" s="36">
        <f t="shared" si="8"/>
        <v>0.13320618672216403</v>
      </c>
      <c r="H209" s="42"/>
      <c r="I209" s="37"/>
    </row>
    <row r="210" spans="1:9" ht="24">
      <c r="A210" s="16">
        <v>49</v>
      </c>
      <c r="B210" s="110" t="s">
        <v>119</v>
      </c>
      <c r="C210" s="40" t="s">
        <v>112</v>
      </c>
      <c r="D210" s="45" t="s">
        <v>113</v>
      </c>
      <c r="E210" s="119" t="s">
        <v>289</v>
      </c>
      <c r="F210" s="41">
        <v>6.28</v>
      </c>
      <c r="G210" s="36">
        <f t="shared" si="8"/>
        <v>0.01230198312669397</v>
      </c>
      <c r="H210" s="42"/>
      <c r="I210" s="37"/>
    </row>
    <row r="211" spans="1:9" ht="15">
      <c r="A211" s="121"/>
      <c r="B211" s="56" t="s">
        <v>120</v>
      </c>
      <c r="C211" s="87"/>
      <c r="D211" s="122"/>
      <c r="E211" s="87"/>
      <c r="F211" s="88"/>
      <c r="G211" s="123"/>
      <c r="H211" s="124"/>
      <c r="I211" s="37"/>
    </row>
    <row r="212" spans="1:9" ht="48">
      <c r="A212" s="16">
        <v>50</v>
      </c>
      <c r="B212" s="44" t="s">
        <v>177</v>
      </c>
      <c r="C212" s="40" t="s">
        <v>359</v>
      </c>
      <c r="D212" s="45" t="s">
        <v>121</v>
      </c>
      <c r="E212" s="40" t="s">
        <v>122</v>
      </c>
      <c r="F212" s="41">
        <v>4600</v>
      </c>
      <c r="G212" s="36">
        <f aca="true" t="shared" si="9" ref="G212:G222">F212/$F$223*100</f>
        <v>9.011006748852273</v>
      </c>
      <c r="H212" s="42"/>
      <c r="I212" s="37"/>
    </row>
    <row r="213" spans="1:9" ht="43.5" customHeight="1">
      <c r="A213" s="16">
        <v>51</v>
      </c>
      <c r="B213" s="44" t="s">
        <v>177</v>
      </c>
      <c r="C213" s="40" t="s">
        <v>123</v>
      </c>
      <c r="D213" s="45" t="s">
        <v>124</v>
      </c>
      <c r="E213" s="40" t="s">
        <v>122</v>
      </c>
      <c r="F213" s="41">
        <v>3000</v>
      </c>
      <c r="G213" s="36">
        <f t="shared" si="9"/>
        <v>5.8767435318601775</v>
      </c>
      <c r="H213" s="42"/>
      <c r="I213" s="37"/>
    </row>
    <row r="214" spans="1:9" ht="33" customHeight="1">
      <c r="A214" s="16">
        <v>52</v>
      </c>
      <c r="B214" s="44" t="s">
        <v>125</v>
      </c>
      <c r="C214" s="40" t="s">
        <v>126</v>
      </c>
      <c r="D214" s="45" t="s">
        <v>127</v>
      </c>
      <c r="E214" s="40" t="s">
        <v>122</v>
      </c>
      <c r="F214" s="41">
        <v>1000</v>
      </c>
      <c r="G214" s="36">
        <f t="shared" si="9"/>
        <v>1.9589145106200592</v>
      </c>
      <c r="H214" s="42"/>
      <c r="I214" s="37"/>
    </row>
    <row r="215" spans="1:9" ht="33" customHeight="1">
      <c r="A215" s="16">
        <v>53</v>
      </c>
      <c r="B215" s="44" t="s">
        <v>128</v>
      </c>
      <c r="C215" s="40" t="s">
        <v>129</v>
      </c>
      <c r="D215" s="45" t="s">
        <v>130</v>
      </c>
      <c r="E215" s="40" t="s">
        <v>122</v>
      </c>
      <c r="F215" s="41">
        <v>1500</v>
      </c>
      <c r="G215" s="36">
        <f t="shared" si="9"/>
        <v>2.9383717659300888</v>
      </c>
      <c r="H215" s="42"/>
      <c r="I215" s="37"/>
    </row>
    <row r="216" spans="1:9" ht="54.75" customHeight="1">
      <c r="A216" s="16">
        <v>54</v>
      </c>
      <c r="B216" s="38" t="s">
        <v>131</v>
      </c>
      <c r="C216" s="40" t="s">
        <v>359</v>
      </c>
      <c r="D216" s="45" t="s">
        <v>121</v>
      </c>
      <c r="E216" s="40" t="s">
        <v>122</v>
      </c>
      <c r="F216" s="41">
        <v>3000</v>
      </c>
      <c r="G216" s="36">
        <f t="shared" si="9"/>
        <v>5.8767435318601775</v>
      </c>
      <c r="H216" s="42"/>
      <c r="I216" s="37"/>
    </row>
    <row r="217" spans="1:9" ht="37.5" customHeight="1">
      <c r="A217" s="16">
        <v>55</v>
      </c>
      <c r="B217" s="45" t="s">
        <v>132</v>
      </c>
      <c r="C217" s="40" t="s">
        <v>133</v>
      </c>
      <c r="D217" s="45" t="s">
        <v>134</v>
      </c>
      <c r="E217" s="40" t="s">
        <v>122</v>
      </c>
      <c r="F217" s="41">
        <v>1500</v>
      </c>
      <c r="G217" s="36">
        <f t="shared" si="9"/>
        <v>2.9383717659300888</v>
      </c>
      <c r="H217" s="42"/>
      <c r="I217" s="37"/>
    </row>
    <row r="218" spans="1:9" ht="87" customHeight="1">
      <c r="A218" s="16">
        <v>56</v>
      </c>
      <c r="B218" s="165" t="s">
        <v>167</v>
      </c>
      <c r="C218" s="40" t="s">
        <v>135</v>
      </c>
      <c r="D218" s="45" t="s">
        <v>136</v>
      </c>
      <c r="E218" s="119" t="s">
        <v>289</v>
      </c>
      <c r="F218" s="41">
        <v>680</v>
      </c>
      <c r="G218" s="36">
        <f t="shared" si="9"/>
        <v>1.3320618672216402</v>
      </c>
      <c r="H218" s="42"/>
      <c r="I218" s="37"/>
    </row>
    <row r="219" spans="1:9" ht="72" customHeight="1">
      <c r="A219" s="16">
        <v>57</v>
      </c>
      <c r="B219" s="165" t="s">
        <v>168</v>
      </c>
      <c r="C219" s="40" t="s">
        <v>135</v>
      </c>
      <c r="D219" s="45" t="s">
        <v>136</v>
      </c>
      <c r="E219" s="119" t="s">
        <v>289</v>
      </c>
      <c r="F219" s="41">
        <v>204</v>
      </c>
      <c r="G219" s="36">
        <f t="shared" si="9"/>
        <v>0.39961856016649205</v>
      </c>
      <c r="H219" s="42"/>
      <c r="I219" s="37"/>
    </row>
    <row r="220" spans="1:12" s="12" customFormat="1" ht="48.75">
      <c r="A220" s="16">
        <v>58</v>
      </c>
      <c r="B220" s="44" t="s">
        <v>169</v>
      </c>
      <c r="C220" s="40" t="s">
        <v>135</v>
      </c>
      <c r="D220" s="45" t="s">
        <v>136</v>
      </c>
      <c r="E220" s="119" t="s">
        <v>289</v>
      </c>
      <c r="F220" s="41">
        <v>204</v>
      </c>
      <c r="G220" s="36">
        <f t="shared" si="9"/>
        <v>0.39961856016649205</v>
      </c>
      <c r="H220" s="42"/>
      <c r="I220" s="37"/>
      <c r="J220" s="6"/>
      <c r="K220" s="6"/>
      <c r="L220" s="6"/>
    </row>
    <row r="221" spans="1:12" s="12" customFormat="1" ht="60.75">
      <c r="A221" s="16">
        <v>59</v>
      </c>
      <c r="B221" s="44" t="s">
        <v>170</v>
      </c>
      <c r="C221" s="40" t="s">
        <v>137</v>
      </c>
      <c r="D221" s="45" t="s">
        <v>136</v>
      </c>
      <c r="E221" s="119" t="s">
        <v>289</v>
      </c>
      <c r="F221" s="41">
        <v>204</v>
      </c>
      <c r="G221" s="36">
        <f t="shared" si="9"/>
        <v>0.39961856016649205</v>
      </c>
      <c r="H221" s="42"/>
      <c r="I221" s="37"/>
      <c r="J221" s="6"/>
      <c r="K221" s="6"/>
      <c r="L221" s="6"/>
    </row>
    <row r="222" spans="1:12" s="12" customFormat="1" ht="48.75">
      <c r="A222" s="16">
        <v>60</v>
      </c>
      <c r="B222" s="44" t="s">
        <v>171</v>
      </c>
      <c r="C222" s="40" t="s">
        <v>137</v>
      </c>
      <c r="D222" s="45" t="s">
        <v>136</v>
      </c>
      <c r="E222" s="119" t="s">
        <v>289</v>
      </c>
      <c r="F222" s="41">
        <v>136</v>
      </c>
      <c r="G222" s="36">
        <f t="shared" si="9"/>
        <v>0.26641237344432805</v>
      </c>
      <c r="H222" s="42"/>
      <c r="I222" s="37"/>
      <c r="J222" s="6"/>
      <c r="K222" s="6"/>
      <c r="L222" s="6"/>
    </row>
    <row r="223" spans="1:12" ht="20.25" customHeight="1">
      <c r="A223" s="46"/>
      <c r="B223" s="70" t="s">
        <v>283</v>
      </c>
      <c r="C223" s="71"/>
      <c r="D223" s="133"/>
      <c r="E223" s="71"/>
      <c r="F223" s="74">
        <f>SUM(F160:F222)</f>
        <v>51048.68</v>
      </c>
      <c r="G223" s="75">
        <f>SUM(G160:G222)</f>
        <v>99.99999999999996</v>
      </c>
      <c r="H223" s="134"/>
      <c r="I223" s="135"/>
      <c r="K223" s="12"/>
      <c r="L223" s="12"/>
    </row>
    <row r="224" spans="1:9" s="12" customFormat="1" ht="24">
      <c r="A224" s="46"/>
      <c r="B224" s="70" t="s">
        <v>138</v>
      </c>
      <c r="C224" s="71"/>
      <c r="D224" s="133"/>
      <c r="E224" s="71"/>
      <c r="F224" s="74"/>
      <c r="G224" s="74"/>
      <c r="H224" s="74"/>
      <c r="I224" s="76"/>
    </row>
    <row r="225" spans="1:10" s="12" customFormat="1" ht="24">
      <c r="A225" s="46"/>
      <c r="B225" s="70" t="s">
        <v>139</v>
      </c>
      <c r="C225" s="71"/>
      <c r="D225" s="133"/>
      <c r="E225" s="71"/>
      <c r="F225" s="74"/>
      <c r="G225" s="74"/>
      <c r="H225" s="74"/>
      <c r="I225" s="76"/>
      <c r="J225" s="136"/>
    </row>
    <row r="226" spans="1:9" s="12" customFormat="1" ht="15.75">
      <c r="A226" s="46"/>
      <c r="B226" s="56"/>
      <c r="C226" s="55"/>
      <c r="D226" s="72"/>
      <c r="E226" s="56"/>
      <c r="F226" s="74"/>
      <c r="G226" s="74"/>
      <c r="H226" s="88"/>
      <c r="I226" s="137"/>
    </row>
    <row r="227" spans="1:10" ht="20.25" customHeight="1">
      <c r="A227" s="138"/>
      <c r="B227" s="230" t="s">
        <v>140</v>
      </c>
      <c r="C227" s="230"/>
      <c r="D227" s="230"/>
      <c r="E227" s="230"/>
      <c r="F227" s="140"/>
      <c r="G227" s="141"/>
      <c r="H227" s="141"/>
      <c r="I227" s="12"/>
      <c r="J227" s="12"/>
    </row>
    <row r="228" spans="1:12" ht="15" customHeight="1">
      <c r="A228" s="138"/>
      <c r="B228" s="139" t="s">
        <v>142</v>
      </c>
      <c r="C228" s="142"/>
      <c r="D228" s="142"/>
      <c r="E228" s="142"/>
      <c r="F228" s="140"/>
      <c r="G228" s="141"/>
      <c r="H228" s="141"/>
      <c r="J228" s="12"/>
      <c r="K228" s="12"/>
      <c r="L228" s="12"/>
    </row>
    <row r="229" spans="1:12" ht="39" customHeight="1">
      <c r="A229" s="138"/>
      <c r="B229" s="220" t="s">
        <v>143</v>
      </c>
      <c r="C229" s="220"/>
      <c r="D229" s="220"/>
      <c r="E229" s="220"/>
      <c r="F229" s="220"/>
      <c r="G229" s="220"/>
      <c r="H229" s="220"/>
      <c r="I229" s="220"/>
      <c r="J229" s="12"/>
      <c r="K229" s="12"/>
      <c r="L229" s="12"/>
    </row>
    <row r="230" spans="1:9" ht="15.75" customHeight="1">
      <c r="A230" s="138"/>
      <c r="B230" s="224" t="s">
        <v>144</v>
      </c>
      <c r="C230" s="224"/>
      <c r="D230" s="224"/>
      <c r="E230" s="224"/>
      <c r="F230" s="224"/>
      <c r="G230" s="224"/>
      <c r="H230" s="224"/>
      <c r="I230" s="224"/>
    </row>
    <row r="231" spans="1:9" ht="38.25" customHeight="1">
      <c r="A231" s="138"/>
      <c r="B231" s="224" t="s">
        <v>145</v>
      </c>
      <c r="C231" s="224"/>
      <c r="D231" s="224"/>
      <c r="E231" s="224"/>
      <c r="F231" s="224"/>
      <c r="G231" s="224"/>
      <c r="H231" s="224"/>
      <c r="I231" s="224"/>
    </row>
    <row r="232" spans="1:12" s="4" customFormat="1" ht="51.75" customHeight="1">
      <c r="A232" s="138"/>
      <c r="B232" s="225" t="s">
        <v>146</v>
      </c>
      <c r="C232" s="225"/>
      <c r="D232" s="225"/>
      <c r="E232" s="225"/>
      <c r="F232" s="225"/>
      <c r="G232" s="225"/>
      <c r="H232" s="225"/>
      <c r="I232" s="225"/>
      <c r="J232" s="6"/>
      <c r="K232" s="6"/>
      <c r="L232" s="6"/>
    </row>
    <row r="233" spans="1:12" s="4" customFormat="1" ht="44.25" customHeight="1">
      <c r="A233" s="138"/>
      <c r="B233" s="143"/>
      <c r="C233" s="143"/>
      <c r="D233" s="143"/>
      <c r="E233" s="143"/>
      <c r="F233" s="143"/>
      <c r="G233" s="143"/>
      <c r="H233" s="143"/>
      <c r="I233" s="143"/>
      <c r="J233" s="6"/>
      <c r="K233" s="6"/>
      <c r="L233" s="6"/>
    </row>
    <row r="234" spans="1:12" s="12" customFormat="1" ht="15.75">
      <c r="A234" s="1"/>
      <c r="B234" s="144" t="s">
        <v>147</v>
      </c>
      <c r="C234" s="145"/>
      <c r="D234" s="226" t="s">
        <v>148</v>
      </c>
      <c r="E234" s="226"/>
      <c r="F234" s="226"/>
      <c r="G234" s="226"/>
      <c r="H234" s="226"/>
      <c r="J234" s="6"/>
      <c r="K234" s="6"/>
      <c r="L234" s="6"/>
    </row>
    <row r="235" spans="4:12" ht="15">
      <c r="D235" s="2" t="s">
        <v>149</v>
      </c>
      <c r="E235" s="146"/>
      <c r="J235" s="4"/>
      <c r="K235" s="4"/>
      <c r="L235" s="4"/>
    </row>
    <row r="236" spans="4:12" ht="15">
      <c r="D236" s="2"/>
      <c r="E236" s="146"/>
      <c r="J236" s="4"/>
      <c r="K236" s="4"/>
      <c r="L236" s="4"/>
    </row>
  </sheetData>
  <sheetProtection selectLockedCells="1" selectUnlockedCells="1"/>
  <mergeCells count="10">
    <mergeCell ref="B232:I232"/>
    <mergeCell ref="D234:H234"/>
    <mergeCell ref="E1:I1"/>
    <mergeCell ref="E2:I2"/>
    <mergeCell ref="A4:I4"/>
    <mergeCell ref="A5:I5"/>
    <mergeCell ref="B227:E227"/>
    <mergeCell ref="B229:I229"/>
    <mergeCell ref="B230:I230"/>
    <mergeCell ref="B231:I231"/>
  </mergeCells>
  <printOptions/>
  <pageMargins left="0.35433070866141736" right="0.75" top="0.3937007874015748" bottom="0.1968503937007874" header="0.5118110236220472" footer="0.5118110236220472"/>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name</cp:lastModifiedBy>
  <cp:lastPrinted>2015-06-10T10:53:19Z</cp:lastPrinted>
  <dcterms:created xsi:type="dcterms:W3CDTF">2013-04-10T10:58:41Z</dcterms:created>
  <dcterms:modified xsi:type="dcterms:W3CDTF">2015-10-01T13:17:59Z</dcterms:modified>
  <cp:category/>
  <cp:version/>
  <cp:contentType/>
  <cp:contentStatus/>
</cp:coreProperties>
</file>